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 activeTab="1"/>
  </bookViews>
  <sheets>
    <sheet name="Source" sheetId="3" r:id="rId1"/>
    <sheet name="Data" sheetId="2" r:id="rId2"/>
    <sheet name="_STDS_DG98B1B43" sheetId="4" state="hidden" r:id="rId3"/>
    <sheet name="Solution" sheetId="5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"IPD7ZB493I1Q3HI17XK62ZZ9"</definedName>
    <definedName name="PalisadeReportWorksheetCreatedBy" localSheetId="3" hidden="1">"StatTools"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Graduate">Data!$A$2:$A$201</definedName>
    <definedName name="ST_Salary">Data!$B$2:$B$201</definedName>
    <definedName name="StatToolsHeader" localSheetId="3">Solution!$1:$5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"U_x0001_VG26FACE48BB0110C_x0001_"</definedName>
    <definedName name="STWBD_StatToolsHistogram_VarSelectorDefaultDataSet" hidden="1">"DG98B1B43"</definedName>
    <definedName name="STWBD_StatToolsHistogram_XAxisStyle" hidden="1">" 0"</definedName>
    <definedName name="STWBD_StatToolsHistogram_YAxisStyle" hidden="1">" 0"</definedName>
    <definedName name="STWBD_StatToolsOneVarSummary_Count" hidden="1">"TRUE"</definedName>
    <definedName name="STWBD_StatToolsOneVarSummary_DefaultDataFormat" hidden="1">" 0"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"TRUE"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"TRUE"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1</definedName>
    <definedName name="STWBD_StatToolsOneVarSummary_VariableList_1" hidden="1">"U_x0001_VG26FACE48BB0110C_x0001_"</definedName>
    <definedName name="STWBD_StatToolsOneVarSummary_Variance" hidden="1">"FALSE"</definedName>
    <definedName name="STWBD_StatToolsOneVarSummary_VarSelectorDefaultDataSet" hidden="1">"DG98B1B43"</definedName>
  </definedNames>
  <calcPr calcId="152511" iterate="1"/>
</workbook>
</file>

<file path=xl/calcChain.xml><?xml version="1.0" encoding="utf-8"?>
<calcChain xmlns="http://schemas.openxmlformats.org/spreadsheetml/2006/main">
  <c r="D53" i="5" l="1"/>
  <c r="D52" i="5"/>
  <c r="G17" i="5"/>
  <c r="G16" i="5"/>
  <c r="G15" i="5"/>
  <c r="G14" i="5"/>
  <c r="G13" i="5"/>
  <c r="G12" i="5"/>
  <c r="G11" i="5"/>
  <c r="G10" i="5"/>
  <c r="G9" i="5"/>
  <c r="B9" i="4"/>
  <c r="B16" i="4"/>
  <c r="B13" i="4"/>
  <c r="B7" i="4"/>
  <c r="B3" i="4"/>
  <c r="H12" i="5"/>
  <c r="H9" i="5"/>
  <c r="H14" i="5"/>
  <c r="H17" i="5"/>
  <c r="H16" i="5"/>
  <c r="B11" i="5"/>
  <c r="B10" i="5"/>
  <c r="B15" i="5"/>
  <c r="H13" i="5"/>
  <c r="H15" i="5"/>
  <c r="B9" i="5"/>
  <c r="B13" i="5"/>
  <c r="B16" i="5"/>
  <c r="H11" i="5"/>
  <c r="B14" i="5"/>
  <c r="H10" i="5"/>
  <c r="B12" i="5"/>
  <c r="D39" i="5" l="1"/>
  <c r="D41" i="5"/>
  <c r="D40" i="5"/>
  <c r="D42" i="5"/>
  <c r="D43" i="5"/>
  <c r="D44" i="5"/>
  <c r="I17" i="5"/>
  <c r="I13" i="5"/>
  <c r="I12" i="5"/>
  <c r="I16" i="5"/>
  <c r="I10" i="5"/>
  <c r="I15" i="5"/>
  <c r="I9" i="5"/>
  <c r="I14" i="5"/>
  <c r="I11" i="5"/>
  <c r="D47" i="5" l="1"/>
  <c r="D46" i="5"/>
  <c r="D48" i="5"/>
  <c r="J17" i="5"/>
  <c r="J15" i="5"/>
  <c r="J13" i="5"/>
  <c r="J11" i="5"/>
  <c r="J9" i="5"/>
  <c r="J16" i="5"/>
  <c r="J14" i="5"/>
  <c r="J12" i="5"/>
  <c r="J10" i="5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D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<sst xmlns="http://schemas.openxmlformats.org/spreadsheetml/2006/main" count="87" uniqueCount="84">
  <si>
    <t>Salary</t>
  </si>
  <si>
    <t>Graduate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</si>
  <si>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</si>
  <si>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</si>
  <si>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</si>
  <si>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</si>
  <si>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</si>
  <si>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</si>
  <si>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</si>
  <si>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</si>
  <si>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</si>
  <si>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</si>
  <si>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</si>
  <si>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</si>
  <si>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DG98B1B43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</si>
  <si>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</si>
  <si>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</si>
  <si>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</si>
  <si>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</si>
  <si>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</si>
  <si>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</si>
  <si>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</si>
  <si>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</si>
  <si>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</si>
  <si>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</si>
  <si>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VG12D64A062413EF61</t>
  </si>
  <si>
    <t>var1</t>
  </si>
  <si>
    <t>ST_Graduate</t>
  </si>
  <si>
    <t>1 : Ranges</t>
  </si>
  <si>
    <t>1 : MultiRefs</t>
  </si>
  <si>
    <t>2 : Info</t>
  </si>
  <si>
    <t>VG26FACE48BB0110C</t>
  </si>
  <si>
    <t>var2</t>
  </si>
  <si>
    <t>ST_Salary</t>
  </si>
  <si>
    <t>2 : Ranges</t>
  </si>
  <si>
    <t>2 : MultiRefs</t>
  </si>
  <si>
    <t>StatTools</t>
  </si>
  <si>
    <t>(Core Analysis Pack)</t>
  </si>
  <si>
    <t>Analysis:</t>
  </si>
  <si>
    <t>One Variable Summary</t>
  </si>
  <si>
    <t>Performed By:</t>
  </si>
  <si>
    <t xml:space="preserve"> Chris Albright</t>
  </si>
  <si>
    <t>Date:</t>
  </si>
  <si>
    <t>Updating:</t>
  </si>
  <si>
    <t>Live</t>
  </si>
  <si>
    <t>Mean</t>
  </si>
  <si>
    <t>Std. Dev.</t>
  </si>
  <si>
    <t>Median</t>
  </si>
  <si>
    <t>Minimum</t>
  </si>
  <si>
    <t>Maximum</t>
  </si>
  <si>
    <t>Count</t>
  </si>
  <si>
    <t>1st Quartile</t>
  </si>
  <si>
    <t>3rd Quartile</t>
  </si>
  <si>
    <t>Histogram</t>
  </si>
  <si>
    <t>Bin Min</t>
  </si>
  <si>
    <t>Bin Max</t>
  </si>
  <si>
    <t>Bin Midpoint</t>
  </si>
  <si>
    <t>Freq.</t>
  </si>
  <si>
    <t>Rel. Freq.</t>
  </si>
  <si>
    <t>Prb. Density</t>
  </si>
  <si>
    <t>Salary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</si>
  <si>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</si>
  <si>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</si>
  <si>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</si>
  <si>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</si>
  <si>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</si>
  <si>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</si>
  <si>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</si>
  <si>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</si>
  <si>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</si>
  <si>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Mean-3Stdev</t>
  </si>
  <si>
    <t>Mean-2Stdev</t>
  </si>
  <si>
    <t>Mean-Stdev</t>
  </si>
  <si>
    <t>Mean+Stdev</t>
  </si>
  <si>
    <t>Mean+2Stdev</t>
  </si>
  <si>
    <t>Mean+3Stdev</t>
  </si>
  <si>
    <t>First rule</t>
  </si>
  <si>
    <t>Second rule</t>
  </si>
  <si>
    <t>Third rule</t>
  </si>
  <si>
    <t>Thresholds for statement</t>
  </si>
  <si>
    <t>Value</t>
  </si>
  <si>
    <t>% above</t>
  </si>
  <si>
    <t>Friday, February 10, 2012</t>
  </si>
  <si>
    <t>Part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</si>
</sst>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"/>
    <numFmt numFmtId="165" formatCode="&quot;$&quot;0.00"/>
    <numFmt numFmtId="166" formatCode="0.0000"/>
    <numFmt numFmtId="167" formatCode="0.0000000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/>
    <xf numFmtId="164" fontId="3" fillId="0" borderId="0" xfId="1" applyNumberFormat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2" borderId="0" xfId="0" applyFont="1" applyFill="1"/>
    <xf numFmtId="0" fontId="6" fillId="2" borderId="1" xfId="0" applyFont="1" applyFill="1" applyBorder="1"/>
    <xf numFmtId="0" fontId="8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49" fontId="7" fillId="0" borderId="0" xfId="0" applyNumberFormat="1" applyFont="1" applyAlignment="1">
      <alignment horizontal="left"/>
    </xf>
    <xf numFmtId="49" fontId="7" fillId="0" borderId="2" xfId="0" applyNumberFormat="1" applyFont="1" applyFill="1" applyBorder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8" fontId="0" fillId="0" borderId="0" xfId="2" applyNumberFormat="1" applyFont="1"/>
    <xf numFmtId="164" fontId="0" fillId="0" borderId="0" xfId="0" applyNumberFormat="1"/>
    <xf numFmtId="164" fontId="0" fillId="3" borderId="0" xfId="0" applyNumberFormat="1" applyFill="1"/>
    <xf numFmtId="0" fontId="0" fillId="0" borderId="0" xfId="0" applyAlignment="1">
      <alignment horizontal="right"/>
    </xf>
    <xf numFmtId="0" fontId="5" fillId="0" borderId="0" xfId="0" applyFont="1"/>
    <xf numFmtId="49" fontId="7" fillId="0" borderId="0" xfId="0" applyNumberFormat="1" applyFont="1" applyAlignment="1">
      <alignment horizontal="center"/>
    </xf>
  </cellXfs>
  <cellStyles count="3">
    <cellStyle name="Normal" xfId="0" builtinId="0" customBuiltin="1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Salary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Solution!$G$9:$G$17</c:f>
              <c:numCache>
                <c:formatCode>"$"0.00</c:formatCode>
                <c:ptCount val="9"/>
                <c:pt idx="0">
                  <c:v>53544.444444444998</c:v>
                </c:pt>
                <c:pt idx="1">
                  <c:v>76833.333333335002</c:v>
                </c:pt>
                <c:pt idx="2">
                  <c:v>100122.222222225</c:v>
                </c:pt>
                <c:pt idx="3">
                  <c:v>123411.11111111499</c:v>
                </c:pt>
                <c:pt idx="4">
                  <c:v>146700</c:v>
                </c:pt>
                <c:pt idx="5">
                  <c:v>169988.88888888501</c:v>
                </c:pt>
                <c:pt idx="6">
                  <c:v>193277.77777777502</c:v>
                </c:pt>
                <c:pt idx="7">
                  <c:v>216566.666666665</c:v>
                </c:pt>
                <c:pt idx="8">
                  <c:v>239855.55555555498</c:v>
                </c:pt>
              </c:numCache>
            </c:numRef>
          </c:cat>
          <c:val>
            <c:numRef>
              <c:f>Solution!$H$9:$H$17</c:f>
              <c:numCache>
                <c:formatCode>General</c:formatCode>
                <c:ptCount val="9"/>
                <c:pt idx="0">
                  <c:v>11</c:v>
                </c:pt>
                <c:pt idx="1">
                  <c:v>20</c:v>
                </c:pt>
                <c:pt idx="2">
                  <c:v>47</c:v>
                </c:pt>
                <c:pt idx="3">
                  <c:v>53</c:v>
                </c:pt>
                <c:pt idx="4">
                  <c:v>38</c:v>
                </c:pt>
                <c:pt idx="5">
                  <c:v>15</c:v>
                </c:pt>
                <c:pt idx="6">
                  <c:v>7</c:v>
                </c:pt>
                <c:pt idx="7">
                  <c:v>3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9309912"/>
        <c:axId val="489310304"/>
      </c:barChart>
      <c:catAx>
        <c:axId val="489309912"/>
        <c:scaling>
          <c:orientation val="minMax"/>
        </c:scaling>
        <c:delete val="0"/>
        <c:axPos val="b"/>
        <c:numFmt formatCode="&quot;$&quot;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9310304"/>
        <c:crosses val="autoZero"/>
        <c:auto val="1"/>
        <c:lblAlgn val="ctr"/>
        <c:lblOffset val="100"/>
        <c:noMultiLvlLbl val="0"/>
      </c:catAx>
      <c:valAx>
        <c:axId val="48931030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9309912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</xdr:row>
      <xdr:rowOff>76200</xdr:rowOff>
    </xdr:from>
    <xdr:to>
      <xdr:col>13</xdr:col>
      <xdr:colOff>276225</xdr:colOff>
      <xdr:row>6</xdr:row>
      <xdr:rowOff>66674</xdr:rowOff>
    </xdr:to>
    <xdr:sp macro="" textlink="">
      <xdr:nvSpPr>
        <xdr:cNvPr id="3" name="TextBox 2"/>
        <xdr:cNvSpPr txBox="1"/>
      </xdr:nvSpPr>
      <xdr:spPr>
        <a:xfrm>
          <a:off x="276225" y="266700"/>
          <a:ext cx="7924800" cy="942974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This is fictitious data</a:t>
          </a:r>
          <a:r>
            <a:rPr lang="en-US" sz="1100"/>
            <a:t>,</a:t>
          </a:r>
          <a:r>
            <a:rPr lang="en-US" sz="1100" baseline="0"/>
            <a:t> but it is consistent with recent MBA graduates' salaries. The following site indicates the distribution of such salaries from a number of prestigious MBA programs: </a:t>
          </a:r>
        </a:p>
        <a:p>
          <a:endParaRPr lang="en-US" sz="1100" baseline="0"/>
        </a:p>
        <a:p>
          <a:r>
            <a:rPr lang="en-US" sz="1100" baseline="0"/>
            <a:t>http://finance.yahoo.com/college-education/article/107864/mba-pay-riches-for-some-not-all?mod=edu-continuing_education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12700</xdr:colOff>
      <xdr:row>17</xdr:row>
      <xdr:rowOff>80962</xdr:rowOff>
    </xdr:from>
    <xdr:to>
      <xdr:col>8</xdr:col>
      <xdr:colOff>600075</xdr:colOff>
      <xdr:row>34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21</xdr:row>
      <xdr:rowOff>85725</xdr:rowOff>
    </xdr:from>
    <xdr:to>
      <xdr:col>2</xdr:col>
      <xdr:colOff>533400</xdr:colOff>
      <xdr:row>26</xdr:row>
      <xdr:rowOff>133350</xdr:rowOff>
    </xdr:to>
    <xdr:sp macro="" textlink="">
      <xdr:nvSpPr>
        <xdr:cNvPr id="3" name="TextBox 2"/>
        <xdr:cNvSpPr txBox="1"/>
      </xdr:nvSpPr>
      <xdr:spPr>
        <a:xfrm>
          <a:off x="190500" y="3943350"/>
          <a:ext cx="2314575" cy="10001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</a:t>
          </a:r>
          <a:r>
            <a:rPr lang="en-US" sz="1100" b="1" baseline="0"/>
            <a:t> a: </a:t>
          </a:r>
          <a:r>
            <a:rPr lang="en-US" sz="1100" baseline="0"/>
            <a:t>Given the mean, median, and histogram, the "typical" salary is somewhere around $120,000. (See other answers below.)</a:t>
          </a:r>
          <a:endParaRPr lang="en-US" sz="1100"/>
        </a:p>
      </xdr:txBody>
    </xdr:sp>
    <xdr:clientData/>
  </xdr:twoCellAnchor>
  <xdr:twoCellAnchor>
    <xdr:from>
      <xdr:col>4</xdr:col>
      <xdr:colOff>752474</xdr:colOff>
      <xdr:row>38</xdr:row>
      <xdr:rowOff>9524</xdr:rowOff>
    </xdr:from>
    <xdr:to>
      <xdr:col>8</xdr:col>
      <xdr:colOff>247649</xdr:colOff>
      <xdr:row>49</xdr:row>
      <xdr:rowOff>133350</xdr:rowOff>
    </xdr:to>
    <xdr:sp macro="" textlink="">
      <xdr:nvSpPr>
        <xdr:cNvPr id="4" name="TextBox 3"/>
        <xdr:cNvSpPr txBox="1"/>
      </xdr:nvSpPr>
      <xdr:spPr>
        <a:xfrm>
          <a:off x="4419599" y="7105649"/>
          <a:ext cx="2886075" cy="221932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b: </a:t>
          </a:r>
          <a:r>
            <a:rPr lang="en-US" sz="1100"/>
            <a:t>The first percentage is a bit higher than expected, but</a:t>
          </a:r>
          <a:r>
            <a:rPr lang="en-US" sz="1100" baseline="0"/>
            <a:t> the other two are right on. This is not surprising, given that the histogram is approximately symmetric and bell-shaped (just a little skewness).</a:t>
          </a:r>
        </a:p>
        <a:p>
          <a:endParaRPr lang="en-US" sz="1100" baseline="0"/>
        </a:p>
        <a:p>
          <a:r>
            <a:rPr lang="en-US" sz="1100" b="1" baseline="0"/>
            <a:t>Part c: </a:t>
          </a:r>
          <a:r>
            <a:rPr lang="en-US" sz="1100" baseline="0"/>
            <a:t>If the first rule held exactly, the two values would be those in orange. But we see that about 73%, not 68%, fall between these values. To get a 68% interval, we need a slightly narrower interval.</a:t>
          </a:r>
          <a:endParaRPr lang="en-US" sz="1100"/>
        </a:p>
      </xdr:txBody>
    </xdr:sp>
    <xdr:clientData/>
  </xdr:twoCellAnchor>
  <xdr:twoCellAnchor>
    <xdr:from>
      <xdr:col>8</xdr:col>
      <xdr:colOff>628648</xdr:colOff>
      <xdr:row>38</xdr:row>
      <xdr:rowOff>28575</xdr:rowOff>
    </xdr:from>
    <xdr:to>
      <xdr:col>12</xdr:col>
      <xdr:colOff>533399</xdr:colOff>
      <xdr:row>49</xdr:row>
      <xdr:rowOff>133350</xdr:rowOff>
    </xdr:to>
    <xdr:sp macro="" textlink="">
      <xdr:nvSpPr>
        <xdr:cNvPr id="5" name="TextBox 4"/>
        <xdr:cNvSpPr txBox="1"/>
      </xdr:nvSpPr>
      <xdr:spPr>
        <a:xfrm>
          <a:off x="7686673" y="7124700"/>
          <a:ext cx="3295651" cy="22002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d: </a:t>
          </a:r>
          <a:r>
            <a:rPr lang="en-US" sz="1100"/>
            <a:t>It depends on how aggressive</a:t>
          </a:r>
          <a:r>
            <a:rPr lang="en-US" sz="1100" baseline="0"/>
            <a:t> the program wants to be. But it can truthfully say, e.g., that "some" (about  5%) made more than $200,000, and "almost all" (about  96.5%) made at least $60,000 (see cells D52 and D53, where you can try any dollar values to their left).</a:t>
          </a:r>
        </a:p>
        <a:p>
          <a:endParaRPr lang="en-US" sz="1100" baseline="0"/>
        </a:p>
        <a:p>
          <a:r>
            <a:rPr lang="en-US" sz="1100" b="1" baseline="0"/>
            <a:t>Part e: </a:t>
          </a:r>
          <a:r>
            <a:rPr lang="en-US" sz="1100" baseline="0"/>
            <a:t>It's nice to quote the largest salaries, but the ones in the middle (like a median of almost $120K or a mean of almost $125K) are also attractive.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showGridLines="0" workbookViewId="0">
      <selection activeCell="F6" sqref="F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01"/>
  <sheetViews>
    <sheetView tabSelected="1" workbookViewId="0"/>
  </sheetViews>
  <sheetFormatPr defaultRowHeight="15" x14ac:dyDescent="0.25"/>
  <cols>
    <col min="1" max="1" width="11.85546875" style="1" customWidth="1"/>
    <col min="2" max="2" width="11.140625" style="1" bestFit="1" customWidth="1"/>
    <col min="3" max="16384" width="9.140625" style="1"/>
  </cols>
  <sheetData>
    <row r="1" spans="1:4" x14ac:dyDescent="0.25">
      <c r="A1" s="4" t="s">
        <v>1</v>
      </c>
      <c r="B1" s="5" t="s">
        <v>0</v>
      </c>
    </row>
    <row r="2" spans="1:4" x14ac:dyDescent="0.25">
      <c r="A2" s="3">
        <v>1</v>
      </c>
      <c r="B2" s="2">
        <v>106900</v>
      </c>
      <c r="D2" s="2"/>
    </row>
    <row r="3" spans="1:4" x14ac:dyDescent="0.25">
      <c r="A3" s="3">
        <v>2</v>
      </c>
      <c r="B3" s="2">
        <v>93700</v>
      </c>
      <c r="D3" s="2"/>
    </row>
    <row r="4" spans="1:4" x14ac:dyDescent="0.25">
      <c r="A4" s="3">
        <v>3</v>
      </c>
      <c r="B4" s="2">
        <v>230400</v>
      </c>
      <c r="D4" s="2"/>
    </row>
    <row r="5" spans="1:4" x14ac:dyDescent="0.25">
      <c r="A5" s="3">
        <v>4</v>
      </c>
      <c r="B5" s="2">
        <v>113200</v>
      </c>
      <c r="D5" s="2"/>
    </row>
    <row r="6" spans="1:4" x14ac:dyDescent="0.25">
      <c r="A6" s="3">
        <v>5</v>
      </c>
      <c r="B6" s="2">
        <v>97300</v>
      </c>
    </row>
    <row r="7" spans="1:4" x14ac:dyDescent="0.25">
      <c r="A7" s="3">
        <v>6</v>
      </c>
      <c r="B7" s="2">
        <v>140000</v>
      </c>
    </row>
    <row r="8" spans="1:4" x14ac:dyDescent="0.25">
      <c r="A8" s="3">
        <v>7</v>
      </c>
      <c r="B8" s="2">
        <v>150700</v>
      </c>
    </row>
    <row r="9" spans="1:4" x14ac:dyDescent="0.25">
      <c r="A9" s="3">
        <v>8</v>
      </c>
      <c r="B9" s="2">
        <v>120000</v>
      </c>
    </row>
    <row r="10" spans="1:4" x14ac:dyDescent="0.25">
      <c r="A10" s="3">
        <v>9</v>
      </c>
      <c r="B10" s="2">
        <v>89900</v>
      </c>
    </row>
    <row r="11" spans="1:4" x14ac:dyDescent="0.25">
      <c r="A11" s="3">
        <v>10</v>
      </c>
      <c r="B11" s="2">
        <v>166200</v>
      </c>
    </row>
    <row r="12" spans="1:4" x14ac:dyDescent="0.25">
      <c r="A12" s="3">
        <v>11</v>
      </c>
      <c r="B12" s="2">
        <v>171500</v>
      </c>
    </row>
    <row r="13" spans="1:4" x14ac:dyDescent="0.25">
      <c r="A13" s="3">
        <v>12</v>
      </c>
      <c r="B13" s="2">
        <v>136500</v>
      </c>
    </row>
    <row r="14" spans="1:4" x14ac:dyDescent="0.25">
      <c r="A14" s="3">
        <v>13</v>
      </c>
      <c r="B14" s="2">
        <v>90900</v>
      </c>
    </row>
    <row r="15" spans="1:4" x14ac:dyDescent="0.25">
      <c r="A15" s="3">
        <v>14</v>
      </c>
      <c r="B15" s="2">
        <v>76100</v>
      </c>
    </row>
    <row r="16" spans="1:4" x14ac:dyDescent="0.25">
      <c r="A16" s="3">
        <v>15</v>
      </c>
      <c r="B16" s="2">
        <v>84700</v>
      </c>
    </row>
    <row r="17" spans="1:2" x14ac:dyDescent="0.25">
      <c r="A17" s="3">
        <v>16</v>
      </c>
      <c r="B17" s="2">
        <v>142700</v>
      </c>
    </row>
    <row r="18" spans="1:2" x14ac:dyDescent="0.25">
      <c r="A18" s="3">
        <v>17</v>
      </c>
      <c r="B18" s="2">
        <v>60400</v>
      </c>
    </row>
    <row r="19" spans="1:2" x14ac:dyDescent="0.25">
      <c r="A19" s="3">
        <v>18</v>
      </c>
      <c r="B19" s="2">
        <v>58900</v>
      </c>
    </row>
    <row r="20" spans="1:2" x14ac:dyDescent="0.25">
      <c r="A20" s="3">
        <v>19</v>
      </c>
      <c r="B20" s="2">
        <v>146000</v>
      </c>
    </row>
    <row r="21" spans="1:2" x14ac:dyDescent="0.25">
      <c r="A21" s="3">
        <v>20</v>
      </c>
      <c r="B21" s="2">
        <v>132700</v>
      </c>
    </row>
    <row r="22" spans="1:2" x14ac:dyDescent="0.25">
      <c r="A22" s="3">
        <v>21</v>
      </c>
      <c r="B22" s="2">
        <v>71500</v>
      </c>
    </row>
    <row r="23" spans="1:2" x14ac:dyDescent="0.25">
      <c r="A23" s="3">
        <v>22</v>
      </c>
      <c r="B23" s="2">
        <v>127800</v>
      </c>
    </row>
    <row r="24" spans="1:2" x14ac:dyDescent="0.25">
      <c r="A24" s="3">
        <v>23</v>
      </c>
      <c r="B24" s="2">
        <v>155300</v>
      </c>
    </row>
    <row r="25" spans="1:2" x14ac:dyDescent="0.25">
      <c r="A25" s="3">
        <v>24</v>
      </c>
      <c r="B25" s="2">
        <v>92800</v>
      </c>
    </row>
    <row r="26" spans="1:2" x14ac:dyDescent="0.25">
      <c r="A26" s="3">
        <v>25</v>
      </c>
      <c r="B26" s="2">
        <v>96900</v>
      </c>
    </row>
    <row r="27" spans="1:2" x14ac:dyDescent="0.25">
      <c r="A27" s="3">
        <v>26</v>
      </c>
      <c r="B27" s="2">
        <v>79600</v>
      </c>
    </row>
    <row r="28" spans="1:2" x14ac:dyDescent="0.25">
      <c r="A28" s="3">
        <v>27</v>
      </c>
      <c r="B28" s="2">
        <v>102600</v>
      </c>
    </row>
    <row r="29" spans="1:2" x14ac:dyDescent="0.25">
      <c r="A29" s="3">
        <v>28</v>
      </c>
      <c r="B29" s="2">
        <v>105300</v>
      </c>
    </row>
    <row r="30" spans="1:2" x14ac:dyDescent="0.25">
      <c r="A30" s="3">
        <v>29</v>
      </c>
      <c r="B30" s="2">
        <v>198600</v>
      </c>
    </row>
    <row r="31" spans="1:2" x14ac:dyDescent="0.25">
      <c r="A31" s="3">
        <v>30</v>
      </c>
      <c r="B31" s="2">
        <v>147100</v>
      </c>
    </row>
    <row r="32" spans="1:2" x14ac:dyDescent="0.25">
      <c r="A32" s="3">
        <v>31</v>
      </c>
      <c r="B32" s="2">
        <v>106700</v>
      </c>
    </row>
    <row r="33" spans="1:2" x14ac:dyDescent="0.25">
      <c r="A33" s="3">
        <v>32</v>
      </c>
      <c r="B33" s="2">
        <v>184700</v>
      </c>
    </row>
    <row r="34" spans="1:2" x14ac:dyDescent="0.25">
      <c r="A34" s="3">
        <v>33</v>
      </c>
      <c r="B34" s="2">
        <v>176000</v>
      </c>
    </row>
    <row r="35" spans="1:2" x14ac:dyDescent="0.25">
      <c r="A35" s="3">
        <v>34</v>
      </c>
      <c r="B35" s="2">
        <v>239000</v>
      </c>
    </row>
    <row r="36" spans="1:2" x14ac:dyDescent="0.25">
      <c r="A36" s="3">
        <v>35</v>
      </c>
      <c r="B36" s="2">
        <v>121000</v>
      </c>
    </row>
    <row r="37" spans="1:2" x14ac:dyDescent="0.25">
      <c r="A37" s="3">
        <v>36</v>
      </c>
      <c r="B37" s="2">
        <v>97600</v>
      </c>
    </row>
    <row r="38" spans="1:2" x14ac:dyDescent="0.25">
      <c r="A38" s="3">
        <v>37</v>
      </c>
      <c r="B38" s="2">
        <v>77900</v>
      </c>
    </row>
    <row r="39" spans="1:2" x14ac:dyDescent="0.25">
      <c r="A39" s="3">
        <v>38</v>
      </c>
      <c r="B39" s="2">
        <v>77300</v>
      </c>
    </row>
    <row r="40" spans="1:2" x14ac:dyDescent="0.25">
      <c r="A40" s="3">
        <v>39</v>
      </c>
      <c r="B40" s="2">
        <v>146300</v>
      </c>
    </row>
    <row r="41" spans="1:2" x14ac:dyDescent="0.25">
      <c r="A41" s="3">
        <v>40</v>
      </c>
      <c r="B41" s="2">
        <v>96800</v>
      </c>
    </row>
    <row r="42" spans="1:2" x14ac:dyDescent="0.25">
      <c r="A42" s="3">
        <v>41</v>
      </c>
      <c r="B42" s="2">
        <v>130400</v>
      </c>
    </row>
    <row r="43" spans="1:2" x14ac:dyDescent="0.25">
      <c r="A43" s="3">
        <v>42</v>
      </c>
      <c r="B43" s="2">
        <v>73500</v>
      </c>
    </row>
    <row r="44" spans="1:2" x14ac:dyDescent="0.25">
      <c r="A44" s="3">
        <v>43</v>
      </c>
      <c r="B44" s="2">
        <v>197000</v>
      </c>
    </row>
    <row r="45" spans="1:2" x14ac:dyDescent="0.25">
      <c r="A45" s="3">
        <v>44</v>
      </c>
      <c r="B45" s="2">
        <v>107700</v>
      </c>
    </row>
    <row r="46" spans="1:2" x14ac:dyDescent="0.25">
      <c r="A46" s="3">
        <v>45</v>
      </c>
      <c r="B46" s="2">
        <v>59100</v>
      </c>
    </row>
    <row r="47" spans="1:2" x14ac:dyDescent="0.25">
      <c r="A47" s="3">
        <v>46</v>
      </c>
      <c r="B47" s="2">
        <v>118400</v>
      </c>
    </row>
    <row r="48" spans="1:2" x14ac:dyDescent="0.25">
      <c r="A48" s="3">
        <v>47</v>
      </c>
      <c r="B48" s="2">
        <v>70200</v>
      </c>
    </row>
    <row r="49" spans="1:2" x14ac:dyDescent="0.25">
      <c r="A49" s="3">
        <v>48</v>
      </c>
      <c r="B49" s="2">
        <v>159100</v>
      </c>
    </row>
    <row r="50" spans="1:2" x14ac:dyDescent="0.25">
      <c r="A50" s="3">
        <v>49</v>
      </c>
      <c r="B50" s="2">
        <v>182100</v>
      </c>
    </row>
    <row r="51" spans="1:2" x14ac:dyDescent="0.25">
      <c r="A51" s="3">
        <v>50</v>
      </c>
      <c r="B51" s="2">
        <v>96500</v>
      </c>
    </row>
    <row r="52" spans="1:2" x14ac:dyDescent="0.25">
      <c r="A52" s="3">
        <v>51</v>
      </c>
      <c r="B52" s="2">
        <v>97100</v>
      </c>
    </row>
    <row r="53" spans="1:2" x14ac:dyDescent="0.25">
      <c r="A53" s="3">
        <v>52</v>
      </c>
      <c r="B53" s="2">
        <v>224900</v>
      </c>
    </row>
    <row r="54" spans="1:2" x14ac:dyDescent="0.25">
      <c r="A54" s="3">
        <v>53</v>
      </c>
      <c r="B54" s="2">
        <v>129800</v>
      </c>
    </row>
    <row r="55" spans="1:2" x14ac:dyDescent="0.25">
      <c r="A55" s="3">
        <v>54</v>
      </c>
      <c r="B55" s="2">
        <v>122300</v>
      </c>
    </row>
    <row r="56" spans="1:2" x14ac:dyDescent="0.25">
      <c r="A56" s="3">
        <v>55</v>
      </c>
      <c r="B56" s="2">
        <v>117500</v>
      </c>
    </row>
    <row r="57" spans="1:2" x14ac:dyDescent="0.25">
      <c r="A57" s="3">
        <v>56</v>
      </c>
      <c r="B57" s="2">
        <v>77500</v>
      </c>
    </row>
    <row r="58" spans="1:2" x14ac:dyDescent="0.25">
      <c r="A58" s="3">
        <v>57</v>
      </c>
      <c r="B58" s="2">
        <v>153800</v>
      </c>
    </row>
    <row r="59" spans="1:2" x14ac:dyDescent="0.25">
      <c r="A59" s="3">
        <v>58</v>
      </c>
      <c r="B59" s="2">
        <v>147500</v>
      </c>
    </row>
    <row r="60" spans="1:2" x14ac:dyDescent="0.25">
      <c r="A60" s="3">
        <v>59</v>
      </c>
      <c r="B60" s="2">
        <v>110900</v>
      </c>
    </row>
    <row r="61" spans="1:2" x14ac:dyDescent="0.25">
      <c r="A61" s="3">
        <v>60</v>
      </c>
      <c r="B61" s="2">
        <v>136300</v>
      </c>
    </row>
    <row r="62" spans="1:2" x14ac:dyDescent="0.25">
      <c r="A62" s="3">
        <v>61</v>
      </c>
      <c r="B62" s="2">
        <v>155900</v>
      </c>
    </row>
    <row r="63" spans="1:2" x14ac:dyDescent="0.25">
      <c r="A63" s="3">
        <v>62</v>
      </c>
      <c r="B63" s="2">
        <v>97800</v>
      </c>
    </row>
    <row r="64" spans="1:2" x14ac:dyDescent="0.25">
      <c r="A64" s="3">
        <v>63</v>
      </c>
      <c r="B64" s="2">
        <v>148000</v>
      </c>
    </row>
    <row r="65" spans="1:2" x14ac:dyDescent="0.25">
      <c r="A65" s="3">
        <v>64</v>
      </c>
      <c r="B65" s="2">
        <v>167600</v>
      </c>
    </row>
    <row r="66" spans="1:2" x14ac:dyDescent="0.25">
      <c r="A66" s="3">
        <v>65</v>
      </c>
      <c r="B66" s="2">
        <v>113700</v>
      </c>
    </row>
    <row r="67" spans="1:2" x14ac:dyDescent="0.25">
      <c r="A67" s="3">
        <v>66</v>
      </c>
      <c r="B67" s="2">
        <v>112100</v>
      </c>
    </row>
    <row r="68" spans="1:2" x14ac:dyDescent="0.25">
      <c r="A68" s="3">
        <v>67</v>
      </c>
      <c r="B68" s="2">
        <v>93400</v>
      </c>
    </row>
    <row r="69" spans="1:2" x14ac:dyDescent="0.25">
      <c r="A69" s="3">
        <v>68</v>
      </c>
      <c r="B69" s="2">
        <v>119100</v>
      </c>
    </row>
    <row r="70" spans="1:2" x14ac:dyDescent="0.25">
      <c r="A70" s="3">
        <v>69</v>
      </c>
      <c r="B70" s="2">
        <v>65100</v>
      </c>
    </row>
    <row r="71" spans="1:2" x14ac:dyDescent="0.25">
      <c r="A71" s="3">
        <v>70</v>
      </c>
      <c r="B71" s="2">
        <v>117700</v>
      </c>
    </row>
    <row r="72" spans="1:2" x14ac:dyDescent="0.25">
      <c r="A72" s="3">
        <v>71</v>
      </c>
      <c r="B72" s="2">
        <v>145500</v>
      </c>
    </row>
    <row r="73" spans="1:2" x14ac:dyDescent="0.25">
      <c r="A73" s="3">
        <v>72</v>
      </c>
      <c r="B73" s="2">
        <v>120300</v>
      </c>
    </row>
    <row r="74" spans="1:2" x14ac:dyDescent="0.25">
      <c r="A74" s="3">
        <v>73</v>
      </c>
      <c r="B74" s="2">
        <v>142400</v>
      </c>
    </row>
    <row r="75" spans="1:2" x14ac:dyDescent="0.25">
      <c r="A75" s="3">
        <v>74</v>
      </c>
      <c r="B75" s="2">
        <v>119400</v>
      </c>
    </row>
    <row r="76" spans="1:2" x14ac:dyDescent="0.25">
      <c r="A76" s="3">
        <v>75</v>
      </c>
      <c r="B76" s="2">
        <v>98600</v>
      </c>
    </row>
    <row r="77" spans="1:2" x14ac:dyDescent="0.25">
      <c r="A77" s="3">
        <v>76</v>
      </c>
      <c r="B77" s="2">
        <v>105000</v>
      </c>
    </row>
    <row r="78" spans="1:2" x14ac:dyDescent="0.25">
      <c r="A78" s="3">
        <v>77</v>
      </c>
      <c r="B78" s="2">
        <v>88300</v>
      </c>
    </row>
    <row r="79" spans="1:2" x14ac:dyDescent="0.25">
      <c r="A79" s="3">
        <v>78</v>
      </c>
      <c r="B79" s="2">
        <v>98800</v>
      </c>
    </row>
    <row r="80" spans="1:2" x14ac:dyDescent="0.25">
      <c r="A80" s="3">
        <v>79</v>
      </c>
      <c r="B80" s="2">
        <v>200100</v>
      </c>
    </row>
    <row r="81" spans="1:2" x14ac:dyDescent="0.25">
      <c r="A81" s="3">
        <v>80</v>
      </c>
      <c r="B81" s="2">
        <v>98500</v>
      </c>
    </row>
    <row r="82" spans="1:2" x14ac:dyDescent="0.25">
      <c r="A82" s="3">
        <v>81</v>
      </c>
      <c r="B82" s="2">
        <v>107100</v>
      </c>
    </row>
    <row r="83" spans="1:2" x14ac:dyDescent="0.25">
      <c r="A83" s="3">
        <v>82</v>
      </c>
      <c r="B83" s="2">
        <v>86600</v>
      </c>
    </row>
    <row r="84" spans="1:2" x14ac:dyDescent="0.25">
      <c r="A84" s="3">
        <v>83</v>
      </c>
      <c r="B84" s="2">
        <v>100300</v>
      </c>
    </row>
    <row r="85" spans="1:2" x14ac:dyDescent="0.25">
      <c r="A85" s="3">
        <v>84</v>
      </c>
      <c r="B85" s="2">
        <v>137400</v>
      </c>
    </row>
    <row r="86" spans="1:2" x14ac:dyDescent="0.25">
      <c r="A86" s="3">
        <v>85</v>
      </c>
      <c r="B86" s="2">
        <v>108400</v>
      </c>
    </row>
    <row r="87" spans="1:2" x14ac:dyDescent="0.25">
      <c r="A87" s="3">
        <v>86</v>
      </c>
      <c r="B87" s="2">
        <v>104200</v>
      </c>
    </row>
    <row r="88" spans="1:2" x14ac:dyDescent="0.25">
      <c r="A88" s="3">
        <v>87</v>
      </c>
      <c r="B88" s="2">
        <v>57300</v>
      </c>
    </row>
    <row r="89" spans="1:2" x14ac:dyDescent="0.25">
      <c r="A89" s="3">
        <v>88</v>
      </c>
      <c r="B89" s="2">
        <v>148900</v>
      </c>
    </row>
    <row r="90" spans="1:2" x14ac:dyDescent="0.25">
      <c r="A90" s="3">
        <v>89</v>
      </c>
      <c r="B90" s="2">
        <v>118100</v>
      </c>
    </row>
    <row r="91" spans="1:2" x14ac:dyDescent="0.25">
      <c r="A91" s="3">
        <v>90</v>
      </c>
      <c r="B91" s="2">
        <v>105400</v>
      </c>
    </row>
    <row r="92" spans="1:2" x14ac:dyDescent="0.25">
      <c r="A92" s="3">
        <v>91</v>
      </c>
      <c r="B92" s="2">
        <v>57800</v>
      </c>
    </row>
    <row r="93" spans="1:2" x14ac:dyDescent="0.25">
      <c r="A93" s="3">
        <v>92</v>
      </c>
      <c r="B93" s="2">
        <v>217100</v>
      </c>
    </row>
    <row r="94" spans="1:2" x14ac:dyDescent="0.25">
      <c r="A94" s="3">
        <v>93</v>
      </c>
      <c r="B94" s="2">
        <v>104100</v>
      </c>
    </row>
    <row r="95" spans="1:2" x14ac:dyDescent="0.25">
      <c r="A95" s="3">
        <v>94</v>
      </c>
      <c r="B95" s="2">
        <v>117700</v>
      </c>
    </row>
    <row r="96" spans="1:2" x14ac:dyDescent="0.25">
      <c r="A96" s="3">
        <v>95</v>
      </c>
      <c r="B96" s="2">
        <v>130800</v>
      </c>
    </row>
    <row r="97" spans="1:2" x14ac:dyDescent="0.25">
      <c r="A97" s="3">
        <v>96</v>
      </c>
      <c r="B97" s="2">
        <v>102400</v>
      </c>
    </row>
    <row r="98" spans="1:2" x14ac:dyDescent="0.25">
      <c r="A98" s="3">
        <v>97</v>
      </c>
      <c r="B98" s="2">
        <v>199300</v>
      </c>
    </row>
    <row r="99" spans="1:2" x14ac:dyDescent="0.25">
      <c r="A99" s="3">
        <v>98</v>
      </c>
      <c r="B99" s="2">
        <v>60300</v>
      </c>
    </row>
    <row r="100" spans="1:2" x14ac:dyDescent="0.25">
      <c r="A100" s="3">
        <v>99</v>
      </c>
      <c r="B100" s="2">
        <v>152800</v>
      </c>
    </row>
    <row r="101" spans="1:2" x14ac:dyDescent="0.25">
      <c r="A101" s="3">
        <v>100</v>
      </c>
      <c r="B101" s="2">
        <v>168200</v>
      </c>
    </row>
    <row r="102" spans="1:2" x14ac:dyDescent="0.25">
      <c r="A102" s="3">
        <v>101</v>
      </c>
      <c r="B102" s="2">
        <v>169500</v>
      </c>
    </row>
    <row r="103" spans="1:2" x14ac:dyDescent="0.25">
      <c r="A103" s="3">
        <v>102</v>
      </c>
      <c r="B103" s="2">
        <v>104500</v>
      </c>
    </row>
    <row r="104" spans="1:2" x14ac:dyDescent="0.25">
      <c r="A104" s="3">
        <v>103</v>
      </c>
      <c r="B104" s="2">
        <v>132900</v>
      </c>
    </row>
    <row r="105" spans="1:2" x14ac:dyDescent="0.25">
      <c r="A105" s="3">
        <v>104</v>
      </c>
      <c r="B105" s="2">
        <v>109500</v>
      </c>
    </row>
    <row r="106" spans="1:2" x14ac:dyDescent="0.25">
      <c r="A106" s="3">
        <v>105</v>
      </c>
      <c r="B106" s="2">
        <v>129700</v>
      </c>
    </row>
    <row r="107" spans="1:2" x14ac:dyDescent="0.25">
      <c r="A107" s="3">
        <v>106</v>
      </c>
      <c r="B107" s="2">
        <v>136200</v>
      </c>
    </row>
    <row r="108" spans="1:2" x14ac:dyDescent="0.25">
      <c r="A108" s="3">
        <v>107</v>
      </c>
      <c r="B108" s="2">
        <v>153500</v>
      </c>
    </row>
    <row r="109" spans="1:2" x14ac:dyDescent="0.25">
      <c r="A109" s="3">
        <v>108</v>
      </c>
      <c r="B109" s="2">
        <v>90300</v>
      </c>
    </row>
    <row r="110" spans="1:2" x14ac:dyDescent="0.25">
      <c r="A110" s="3">
        <v>109</v>
      </c>
      <c r="B110" s="2">
        <v>148300</v>
      </c>
    </row>
    <row r="111" spans="1:2" x14ac:dyDescent="0.25">
      <c r="A111" s="3">
        <v>110</v>
      </c>
      <c r="B111" s="2">
        <v>85800</v>
      </c>
    </row>
    <row r="112" spans="1:2" x14ac:dyDescent="0.25">
      <c r="A112" s="3">
        <v>111</v>
      </c>
      <c r="B112" s="2">
        <v>134400</v>
      </c>
    </row>
    <row r="113" spans="1:2" x14ac:dyDescent="0.25">
      <c r="A113" s="3">
        <v>112</v>
      </c>
      <c r="B113" s="2">
        <v>133500</v>
      </c>
    </row>
    <row r="114" spans="1:2" x14ac:dyDescent="0.25">
      <c r="A114" s="3">
        <v>113</v>
      </c>
      <c r="B114" s="2">
        <v>70900</v>
      </c>
    </row>
    <row r="115" spans="1:2" x14ac:dyDescent="0.25">
      <c r="A115" s="3">
        <v>114</v>
      </c>
      <c r="B115" s="2">
        <v>112500</v>
      </c>
    </row>
    <row r="116" spans="1:2" x14ac:dyDescent="0.25">
      <c r="A116" s="3">
        <v>115</v>
      </c>
      <c r="B116" s="2">
        <v>168500</v>
      </c>
    </row>
    <row r="117" spans="1:2" x14ac:dyDescent="0.25">
      <c r="A117" s="3">
        <v>116</v>
      </c>
      <c r="B117" s="2">
        <v>159100</v>
      </c>
    </row>
    <row r="118" spans="1:2" x14ac:dyDescent="0.25">
      <c r="A118" s="3">
        <v>117</v>
      </c>
      <c r="B118" s="2">
        <v>93000</v>
      </c>
    </row>
    <row r="119" spans="1:2" x14ac:dyDescent="0.25">
      <c r="A119" s="3">
        <v>118</v>
      </c>
      <c r="B119" s="2">
        <v>138300</v>
      </c>
    </row>
    <row r="120" spans="1:2" x14ac:dyDescent="0.25">
      <c r="A120" s="3">
        <v>119</v>
      </c>
      <c r="B120" s="2">
        <v>99200</v>
      </c>
    </row>
    <row r="121" spans="1:2" x14ac:dyDescent="0.25">
      <c r="A121" s="3">
        <v>120</v>
      </c>
      <c r="B121" s="2">
        <v>62000</v>
      </c>
    </row>
    <row r="122" spans="1:2" x14ac:dyDescent="0.25">
      <c r="A122" s="3">
        <v>121</v>
      </c>
      <c r="B122" s="2">
        <v>111200</v>
      </c>
    </row>
    <row r="123" spans="1:2" x14ac:dyDescent="0.25">
      <c r="A123" s="3">
        <v>122</v>
      </c>
      <c r="B123" s="2">
        <v>124200</v>
      </c>
    </row>
    <row r="124" spans="1:2" x14ac:dyDescent="0.25">
      <c r="A124" s="3">
        <v>123</v>
      </c>
      <c r="B124" s="2">
        <v>98400</v>
      </c>
    </row>
    <row r="125" spans="1:2" x14ac:dyDescent="0.25">
      <c r="A125" s="3">
        <v>124</v>
      </c>
      <c r="B125" s="2">
        <v>122600</v>
      </c>
    </row>
    <row r="126" spans="1:2" x14ac:dyDescent="0.25">
      <c r="A126" s="3">
        <v>125</v>
      </c>
      <c r="B126" s="2">
        <v>114500</v>
      </c>
    </row>
    <row r="127" spans="1:2" x14ac:dyDescent="0.25">
      <c r="A127" s="3">
        <v>126</v>
      </c>
      <c r="B127" s="2">
        <v>153100</v>
      </c>
    </row>
    <row r="128" spans="1:2" x14ac:dyDescent="0.25">
      <c r="A128" s="3">
        <v>127</v>
      </c>
      <c r="B128" s="2">
        <v>142000</v>
      </c>
    </row>
    <row r="129" spans="1:2" x14ac:dyDescent="0.25">
      <c r="A129" s="3">
        <v>128</v>
      </c>
      <c r="B129" s="2">
        <v>168800</v>
      </c>
    </row>
    <row r="130" spans="1:2" x14ac:dyDescent="0.25">
      <c r="A130" s="3">
        <v>129</v>
      </c>
      <c r="B130" s="2">
        <v>112100</v>
      </c>
    </row>
    <row r="131" spans="1:2" x14ac:dyDescent="0.25">
      <c r="A131" s="3">
        <v>130</v>
      </c>
      <c r="B131" s="2">
        <v>141400</v>
      </c>
    </row>
    <row r="132" spans="1:2" x14ac:dyDescent="0.25">
      <c r="A132" s="3">
        <v>131</v>
      </c>
      <c r="B132" s="2">
        <v>140900</v>
      </c>
    </row>
    <row r="133" spans="1:2" x14ac:dyDescent="0.25">
      <c r="A133" s="3">
        <v>132</v>
      </c>
      <c r="B133" s="2">
        <v>112800</v>
      </c>
    </row>
    <row r="134" spans="1:2" x14ac:dyDescent="0.25">
      <c r="A134" s="3">
        <v>133</v>
      </c>
      <c r="B134" s="2">
        <v>247900</v>
      </c>
    </row>
    <row r="135" spans="1:2" x14ac:dyDescent="0.25">
      <c r="A135" s="3">
        <v>134</v>
      </c>
      <c r="B135" s="2">
        <v>114400</v>
      </c>
    </row>
    <row r="136" spans="1:2" x14ac:dyDescent="0.25">
      <c r="A136" s="3">
        <v>135</v>
      </c>
      <c r="B136" s="2">
        <v>53000</v>
      </c>
    </row>
    <row r="137" spans="1:2" x14ac:dyDescent="0.25">
      <c r="A137" s="3">
        <v>136</v>
      </c>
      <c r="B137" s="2">
        <v>124500</v>
      </c>
    </row>
    <row r="138" spans="1:2" x14ac:dyDescent="0.25">
      <c r="A138" s="3">
        <v>137</v>
      </c>
      <c r="B138" s="2">
        <v>127400</v>
      </c>
    </row>
    <row r="139" spans="1:2" x14ac:dyDescent="0.25">
      <c r="A139" s="3">
        <v>138</v>
      </c>
      <c r="B139" s="2">
        <v>111400</v>
      </c>
    </row>
    <row r="140" spans="1:2" x14ac:dyDescent="0.25">
      <c r="A140" s="3">
        <v>139</v>
      </c>
      <c r="B140" s="2">
        <v>99800</v>
      </c>
    </row>
    <row r="141" spans="1:2" x14ac:dyDescent="0.25">
      <c r="A141" s="3">
        <v>140</v>
      </c>
      <c r="B141" s="2">
        <v>109200</v>
      </c>
    </row>
    <row r="142" spans="1:2" x14ac:dyDescent="0.25">
      <c r="A142" s="3">
        <v>141</v>
      </c>
      <c r="B142" s="2">
        <v>82400</v>
      </c>
    </row>
    <row r="143" spans="1:2" x14ac:dyDescent="0.25">
      <c r="A143" s="3">
        <v>142</v>
      </c>
      <c r="B143" s="2">
        <v>112600</v>
      </c>
    </row>
    <row r="144" spans="1:2" x14ac:dyDescent="0.25">
      <c r="A144" s="3">
        <v>143</v>
      </c>
      <c r="B144" s="2">
        <v>100600</v>
      </c>
    </row>
    <row r="145" spans="1:2" x14ac:dyDescent="0.25">
      <c r="A145" s="3">
        <v>144</v>
      </c>
      <c r="B145" s="2">
        <v>145600</v>
      </c>
    </row>
    <row r="146" spans="1:2" x14ac:dyDescent="0.25">
      <c r="A146" s="3">
        <v>145</v>
      </c>
      <c r="B146" s="2">
        <v>106700</v>
      </c>
    </row>
    <row r="147" spans="1:2" x14ac:dyDescent="0.25">
      <c r="A147" s="3">
        <v>146</v>
      </c>
      <c r="B147" s="2">
        <v>172900</v>
      </c>
    </row>
    <row r="148" spans="1:2" x14ac:dyDescent="0.25">
      <c r="A148" s="3">
        <v>147</v>
      </c>
      <c r="B148" s="2">
        <v>170200</v>
      </c>
    </row>
    <row r="149" spans="1:2" x14ac:dyDescent="0.25">
      <c r="A149" s="3">
        <v>148</v>
      </c>
      <c r="B149" s="2">
        <v>146600</v>
      </c>
    </row>
    <row r="150" spans="1:2" x14ac:dyDescent="0.25">
      <c r="A150" s="3">
        <v>149</v>
      </c>
      <c r="B150" s="2">
        <v>228400</v>
      </c>
    </row>
    <row r="151" spans="1:2" x14ac:dyDescent="0.25">
      <c r="A151" s="3">
        <v>150</v>
      </c>
      <c r="B151" s="2">
        <v>124300</v>
      </c>
    </row>
    <row r="152" spans="1:2" x14ac:dyDescent="0.25">
      <c r="A152" s="3">
        <v>151</v>
      </c>
      <c r="B152" s="2">
        <v>126200</v>
      </c>
    </row>
    <row r="153" spans="1:2" x14ac:dyDescent="0.25">
      <c r="A153" s="3">
        <v>152</v>
      </c>
      <c r="B153" s="2">
        <v>119100</v>
      </c>
    </row>
    <row r="154" spans="1:2" x14ac:dyDescent="0.25">
      <c r="A154" s="3">
        <v>153</v>
      </c>
      <c r="B154" s="2">
        <v>120800</v>
      </c>
    </row>
    <row r="155" spans="1:2" x14ac:dyDescent="0.25">
      <c r="A155" s="3">
        <v>154</v>
      </c>
      <c r="B155" s="2">
        <v>93000</v>
      </c>
    </row>
    <row r="156" spans="1:2" x14ac:dyDescent="0.25">
      <c r="A156" s="3">
        <v>155</v>
      </c>
      <c r="B156" s="2">
        <v>123800</v>
      </c>
    </row>
    <row r="157" spans="1:2" x14ac:dyDescent="0.25">
      <c r="A157" s="3">
        <v>156</v>
      </c>
      <c r="B157" s="2">
        <v>123900</v>
      </c>
    </row>
    <row r="158" spans="1:2" x14ac:dyDescent="0.25">
      <c r="A158" s="3">
        <v>157</v>
      </c>
      <c r="B158" s="2">
        <v>70500</v>
      </c>
    </row>
    <row r="159" spans="1:2" x14ac:dyDescent="0.25">
      <c r="A159" s="3">
        <v>158</v>
      </c>
      <c r="B159" s="2">
        <v>86300</v>
      </c>
    </row>
    <row r="160" spans="1:2" x14ac:dyDescent="0.25">
      <c r="A160" s="3">
        <v>159</v>
      </c>
      <c r="B160" s="2">
        <v>73200</v>
      </c>
    </row>
    <row r="161" spans="1:2" x14ac:dyDescent="0.25">
      <c r="A161" s="3">
        <v>160</v>
      </c>
      <c r="B161" s="2">
        <v>129600</v>
      </c>
    </row>
    <row r="162" spans="1:2" x14ac:dyDescent="0.25">
      <c r="A162" s="3">
        <v>161</v>
      </c>
      <c r="B162" s="2">
        <v>116500</v>
      </c>
    </row>
    <row r="163" spans="1:2" x14ac:dyDescent="0.25">
      <c r="A163" s="3">
        <v>162</v>
      </c>
      <c r="B163" s="2">
        <v>83100</v>
      </c>
    </row>
    <row r="164" spans="1:2" x14ac:dyDescent="0.25">
      <c r="A164" s="3">
        <v>163</v>
      </c>
      <c r="B164" s="2">
        <v>95600</v>
      </c>
    </row>
    <row r="165" spans="1:2" x14ac:dyDescent="0.25">
      <c r="A165" s="3">
        <v>164</v>
      </c>
      <c r="B165" s="2">
        <v>70900</v>
      </c>
    </row>
    <row r="166" spans="1:2" x14ac:dyDescent="0.25">
      <c r="A166" s="3">
        <v>165</v>
      </c>
      <c r="B166" s="2">
        <v>126900</v>
      </c>
    </row>
    <row r="167" spans="1:2" x14ac:dyDescent="0.25">
      <c r="A167" s="3">
        <v>166</v>
      </c>
      <c r="B167" s="2">
        <v>120800</v>
      </c>
    </row>
    <row r="168" spans="1:2" x14ac:dyDescent="0.25">
      <c r="A168" s="3">
        <v>167</v>
      </c>
      <c r="B168" s="2">
        <v>141300</v>
      </c>
    </row>
    <row r="169" spans="1:2" x14ac:dyDescent="0.25">
      <c r="A169" s="3">
        <v>168</v>
      </c>
      <c r="B169" s="2">
        <v>124700</v>
      </c>
    </row>
    <row r="170" spans="1:2" x14ac:dyDescent="0.25">
      <c r="A170" s="3">
        <v>169</v>
      </c>
      <c r="B170" s="2">
        <v>139400</v>
      </c>
    </row>
    <row r="171" spans="1:2" x14ac:dyDescent="0.25">
      <c r="A171" s="3">
        <v>170</v>
      </c>
      <c r="B171" s="2">
        <v>57600</v>
      </c>
    </row>
    <row r="172" spans="1:2" x14ac:dyDescent="0.25">
      <c r="A172" s="3">
        <v>171</v>
      </c>
      <c r="B172" s="2">
        <v>119000</v>
      </c>
    </row>
    <row r="173" spans="1:2" x14ac:dyDescent="0.25">
      <c r="A173" s="3">
        <v>172</v>
      </c>
      <c r="B173" s="2">
        <v>158400</v>
      </c>
    </row>
    <row r="174" spans="1:2" x14ac:dyDescent="0.25">
      <c r="A174" s="3">
        <v>173</v>
      </c>
      <c r="B174" s="2">
        <v>120500</v>
      </c>
    </row>
    <row r="175" spans="1:2" x14ac:dyDescent="0.25">
      <c r="A175" s="3">
        <v>174</v>
      </c>
      <c r="B175" s="2">
        <v>124900</v>
      </c>
    </row>
    <row r="176" spans="1:2" x14ac:dyDescent="0.25">
      <c r="A176" s="3">
        <v>175</v>
      </c>
      <c r="B176" s="2">
        <v>217000</v>
      </c>
    </row>
    <row r="177" spans="1:2" x14ac:dyDescent="0.25">
      <c r="A177" s="3">
        <v>176</v>
      </c>
      <c r="B177" s="2">
        <v>126300</v>
      </c>
    </row>
    <row r="178" spans="1:2" x14ac:dyDescent="0.25">
      <c r="A178" s="3">
        <v>177</v>
      </c>
      <c r="B178" s="2">
        <v>136400</v>
      </c>
    </row>
    <row r="179" spans="1:2" x14ac:dyDescent="0.25">
      <c r="A179" s="3">
        <v>178</v>
      </c>
      <c r="B179" s="2">
        <v>109800</v>
      </c>
    </row>
    <row r="180" spans="1:2" x14ac:dyDescent="0.25">
      <c r="A180" s="3">
        <v>179</v>
      </c>
      <c r="B180" s="2">
        <v>241600</v>
      </c>
    </row>
    <row r="181" spans="1:2" x14ac:dyDescent="0.25">
      <c r="A181" s="3">
        <v>180</v>
      </c>
      <c r="B181" s="2">
        <v>91300</v>
      </c>
    </row>
    <row r="182" spans="1:2" x14ac:dyDescent="0.25">
      <c r="A182" s="3">
        <v>181</v>
      </c>
      <c r="B182" s="2">
        <v>148100</v>
      </c>
    </row>
    <row r="183" spans="1:2" x14ac:dyDescent="0.25">
      <c r="A183" s="3">
        <v>182</v>
      </c>
      <c r="B183" s="2">
        <v>251500</v>
      </c>
    </row>
    <row r="184" spans="1:2" x14ac:dyDescent="0.25">
      <c r="A184" s="3">
        <v>183</v>
      </c>
      <c r="B184" s="2">
        <v>103800</v>
      </c>
    </row>
    <row r="185" spans="1:2" x14ac:dyDescent="0.25">
      <c r="A185" s="3">
        <v>184</v>
      </c>
      <c r="B185" s="2">
        <v>110600</v>
      </c>
    </row>
    <row r="186" spans="1:2" x14ac:dyDescent="0.25">
      <c r="A186" s="3">
        <v>185</v>
      </c>
      <c r="B186" s="2">
        <v>192400</v>
      </c>
    </row>
    <row r="187" spans="1:2" x14ac:dyDescent="0.25">
      <c r="A187" s="3">
        <v>186</v>
      </c>
      <c r="B187" s="2">
        <v>113900</v>
      </c>
    </row>
    <row r="188" spans="1:2" x14ac:dyDescent="0.25">
      <c r="A188" s="3">
        <v>187</v>
      </c>
      <c r="B188" s="2">
        <v>161800</v>
      </c>
    </row>
    <row r="189" spans="1:2" x14ac:dyDescent="0.25">
      <c r="A189" s="3">
        <v>188</v>
      </c>
      <c r="B189" s="2">
        <v>147500</v>
      </c>
    </row>
    <row r="190" spans="1:2" x14ac:dyDescent="0.25">
      <c r="A190" s="3">
        <v>189</v>
      </c>
      <c r="B190" s="2">
        <v>79000</v>
      </c>
    </row>
    <row r="191" spans="1:2" x14ac:dyDescent="0.25">
      <c r="A191" s="3">
        <v>190</v>
      </c>
      <c r="B191" s="2">
        <v>117500</v>
      </c>
    </row>
    <row r="192" spans="1:2" x14ac:dyDescent="0.25">
      <c r="A192" s="3">
        <v>191</v>
      </c>
      <c r="B192" s="2">
        <v>136100</v>
      </c>
    </row>
    <row r="193" spans="1:2" x14ac:dyDescent="0.25">
      <c r="A193" s="3">
        <v>192</v>
      </c>
      <c r="B193" s="2">
        <v>142300</v>
      </c>
    </row>
    <row r="194" spans="1:2" x14ac:dyDescent="0.25">
      <c r="A194" s="3">
        <v>193</v>
      </c>
      <c r="B194" s="2">
        <v>118300</v>
      </c>
    </row>
    <row r="195" spans="1:2" x14ac:dyDescent="0.25">
      <c r="A195" s="3">
        <v>194</v>
      </c>
      <c r="B195" s="2">
        <v>128800</v>
      </c>
    </row>
    <row r="196" spans="1:2" x14ac:dyDescent="0.25">
      <c r="A196" s="3">
        <v>195</v>
      </c>
      <c r="B196" s="2">
        <v>179200</v>
      </c>
    </row>
    <row r="197" spans="1:2" x14ac:dyDescent="0.25">
      <c r="A197" s="3">
        <v>196</v>
      </c>
      <c r="B197" s="2">
        <v>118900</v>
      </c>
    </row>
    <row r="198" spans="1:2" x14ac:dyDescent="0.25">
      <c r="A198" s="3">
        <v>197</v>
      </c>
      <c r="B198" s="2">
        <v>157800</v>
      </c>
    </row>
    <row r="199" spans="1:2" x14ac:dyDescent="0.25">
      <c r="A199" s="3">
        <v>198</v>
      </c>
      <c r="B199" s="2">
        <v>147600</v>
      </c>
    </row>
    <row r="200" spans="1:2" x14ac:dyDescent="0.25">
      <c r="A200" s="3">
        <v>199</v>
      </c>
      <c r="B200" s="2">
        <v>41900</v>
      </c>
    </row>
    <row r="201" spans="1:2" x14ac:dyDescent="0.25">
      <c r="A201" s="3">
        <v>200</v>
      </c>
      <c r="B201" s="2">
        <v>141000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7"/>
    <col min="2" max="16384" width="30.7109375" style="6"/>
  </cols>
  <sheetData>
    <row r="1" spans="1:20" x14ac:dyDescent="0.25">
      <c r="A1" s="7" t="s">
        <v>11</v>
      </c>
      <c r="B1" s="6" t="s">
        <v>12</v>
      </c>
      <c r="C1" s="6" t="s">
        <v>2</v>
      </c>
      <c r="D1" s="6">
        <v>5</v>
      </c>
      <c r="E1" s="6" t="s">
        <v>3</v>
      </c>
      <c r="F1" s="6">
        <v>5</v>
      </c>
      <c r="G1" s="6" t="s">
        <v>4</v>
      </c>
      <c r="H1" s="6">
        <v>0</v>
      </c>
      <c r="I1" s="6" t="s">
        <v>5</v>
      </c>
      <c r="J1" s="6">
        <v>1</v>
      </c>
      <c r="K1" s="6" t="s">
        <v>6</v>
      </c>
      <c r="L1" s="6">
        <v>0</v>
      </c>
      <c r="M1" s="6" t="s">
        <v>7</v>
      </c>
      <c r="N1" s="6">
        <v>0</v>
      </c>
      <c r="O1" s="6" t="s">
        <v>8</v>
      </c>
      <c r="P1" s="6">
        <v>1</v>
      </c>
      <c r="Q1" s="6" t="s">
        <v>9</v>
      </c>
      <c r="R1" s="6">
        <v>0</v>
      </c>
      <c r="S1" s="6" t="s">
        <v>10</v>
      </c>
      <c r="T1" s="6">
        <v>0</v>
      </c>
    </row>
    <row r="2" spans="1:20" x14ac:dyDescent="0.25">
      <c r="A2" s="7" t="s">
        <v>13</v>
      </c>
      <c r="B2" s="6" t="s">
        <v>14</v>
      </c>
    </row>
    <row r="3" spans="1:20" x14ac:dyDescent="0.25">
      <c r="A3" s="7" t="s">
        <v>15</v>
      </c>
      <c r="B3" s="6" t="b">
        <f>IF(B10&gt;256,"TripUpST110AndEarlier",FALSE)</f>
        <v>0</v>
      </c>
    </row>
    <row r="4" spans="1:20" x14ac:dyDescent="0.25">
      <c r="A4" s="7" t="s">
        <v>16</v>
      </c>
      <c r="B4" s="6" t="s">
        <v>17</v>
      </c>
    </row>
    <row r="5" spans="1:20" x14ac:dyDescent="0.25">
      <c r="A5" s="7" t="s">
        <v>18</v>
      </c>
      <c r="B5" s="6" t="b">
        <v>1</v>
      </c>
    </row>
    <row r="6" spans="1:20" x14ac:dyDescent="0.25">
      <c r="A6" s="7" t="s">
        <v>19</v>
      </c>
      <c r="B6" s="6" t="b">
        <v>1</v>
      </c>
    </row>
    <row r="7" spans="1:20" x14ac:dyDescent="0.25">
      <c r="A7" s="7" t="s">
        <v>20</v>
      </c>
      <c r="B7" s="6">
        <f>Data!$A$1:$B$201</f>
        <v>140000</v>
      </c>
    </row>
    <row r="8" spans="1:20" x14ac:dyDescent="0.25">
      <c r="A8" s="7" t="s">
        <v>21</v>
      </c>
      <c r="B8" s="6">
        <v>1</v>
      </c>
    </row>
    <row r="9" spans="1:20" x14ac:dyDescent="0.25">
      <c r="A9" s="7" t="s">
        <v>22</v>
      </c>
      <c r="B9" s="6">
        <f>1</f>
        <v>1</v>
      </c>
    </row>
    <row r="10" spans="1:20" x14ac:dyDescent="0.25">
      <c r="A10" s="7" t="s">
        <v>23</v>
      </c>
      <c r="B10" s="6">
        <v>2</v>
      </c>
    </row>
    <row r="12" spans="1:20" x14ac:dyDescent="0.25">
      <c r="A12" s="7" t="s">
        <v>24</v>
      </c>
      <c r="B12" s="6" t="s">
        <v>25</v>
      </c>
      <c r="C12" s="6" t="s">
        <v>26</v>
      </c>
      <c r="D12" s="6" t="s">
        <v>27</v>
      </c>
      <c r="E12" s="6" t="b">
        <v>1</v>
      </c>
      <c r="F12" s="6">
        <v>0</v>
      </c>
      <c r="G12" s="6">
        <v>4</v>
      </c>
    </row>
    <row r="13" spans="1:20" x14ac:dyDescent="0.25">
      <c r="A13" s="7" t="s">
        <v>28</v>
      </c>
      <c r="B13" s="6">
        <f>Data!$A$1:$A$201</f>
        <v>12</v>
      </c>
    </row>
    <row r="14" spans="1:20" x14ac:dyDescent="0.25">
      <c r="A14" s="7" t="s">
        <v>29</v>
      </c>
    </row>
    <row r="15" spans="1:20" x14ac:dyDescent="0.25">
      <c r="A15" s="7" t="s">
        <v>30</v>
      </c>
      <c r="B15" s="6" t="s">
        <v>31</v>
      </c>
      <c r="C15" s="6" t="s">
        <v>32</v>
      </c>
      <c r="D15" s="6" t="s">
        <v>33</v>
      </c>
      <c r="E15" s="6" t="b">
        <v>1</v>
      </c>
      <c r="F15" s="6">
        <v>0</v>
      </c>
      <c r="G15" s="6">
        <v>4</v>
      </c>
    </row>
    <row r="16" spans="1:20" x14ac:dyDescent="0.25">
      <c r="A16" s="7" t="s">
        <v>34</v>
      </c>
      <c r="B16" s="6">
        <f>Data!$B$1:$B$201</f>
        <v>84700</v>
      </c>
    </row>
    <row r="17" spans="1:1" x14ac:dyDescent="0.25">
      <c r="A17" s="7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83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2.7109375" customWidth="1"/>
    <col min="4" max="10" width="12.7109375" customWidth="1"/>
  </cols>
  <sheetData>
    <row r="1" spans="1:10" s="8" customFormat="1" ht="18.75" x14ac:dyDescent="0.3">
      <c r="A1" s="10" t="s">
        <v>36</v>
      </c>
      <c r="B1" s="13" t="s">
        <v>37</v>
      </c>
    </row>
    <row r="2" spans="1:10" s="8" customFormat="1" ht="11.25" x14ac:dyDescent="0.2">
      <c r="A2" s="11" t="s">
        <v>38</v>
      </c>
      <c r="B2" s="13" t="s">
        <v>39</v>
      </c>
    </row>
    <row r="3" spans="1:10" s="8" customFormat="1" ht="11.25" x14ac:dyDescent="0.2">
      <c r="A3" s="11" t="s">
        <v>40</v>
      </c>
      <c r="B3" s="13" t="s">
        <v>41</v>
      </c>
    </row>
    <row r="4" spans="1:10" s="8" customFormat="1" ht="11.25" x14ac:dyDescent="0.2">
      <c r="A4" s="11" t="s">
        <v>42</v>
      </c>
      <c r="B4" s="13" t="s">
        <v>82</v>
      </c>
    </row>
    <row r="5" spans="1:10" s="9" customFormat="1" ht="11.25" x14ac:dyDescent="0.2">
      <c r="A5" s="12" t="s">
        <v>43</v>
      </c>
      <c r="B5" s="14" t="s">
        <v>44</v>
      </c>
    </row>
    <row r="6" spans="1:10" ht="15" customHeight="1" x14ac:dyDescent="0.25"/>
    <row r="7" spans="1:10" ht="15" customHeight="1" x14ac:dyDescent="0.25">
      <c r="A7" s="17"/>
      <c r="B7" s="15" t="s">
        <v>0</v>
      </c>
      <c r="D7" s="17"/>
      <c r="E7" s="31" t="s">
        <v>60</v>
      </c>
      <c r="F7" s="31"/>
      <c r="G7" s="31"/>
      <c r="H7" s="31"/>
      <c r="I7" s="31"/>
      <c r="J7" s="31"/>
    </row>
    <row r="8" spans="1:10" ht="15" customHeight="1" thickBot="1" x14ac:dyDescent="0.3">
      <c r="A8" s="18" t="s">
        <v>39</v>
      </c>
      <c r="B8" s="16" t="s">
        <v>12</v>
      </c>
      <c r="D8" s="18" t="s">
        <v>53</v>
      </c>
      <c r="E8" s="22" t="s">
        <v>54</v>
      </c>
      <c r="F8" s="22" t="s">
        <v>55</v>
      </c>
      <c r="G8" s="22" t="s">
        <v>56</v>
      </c>
      <c r="H8" s="22" t="s">
        <v>57</v>
      </c>
      <c r="I8" s="22" t="s">
        <v>58</v>
      </c>
      <c r="J8" s="22" t="s">
        <v>59</v>
      </c>
    </row>
    <row r="9" spans="1:10" ht="15" customHeight="1" thickTop="1" x14ac:dyDescent="0.25">
      <c r="A9" s="15" t="s">
        <v>45</v>
      </c>
      <c r="B9" s="19">
        <f>_xll.StatMean(ST_Salary)</f>
        <v>124452.5</v>
      </c>
      <c r="D9" s="15" t="s">
        <v>61</v>
      </c>
      <c r="E9" s="23">
        <v>41900</v>
      </c>
      <c r="F9" s="23">
        <v>65188.888888889996</v>
      </c>
      <c r="G9" s="23">
        <f t="shared" ref="G9:G17" si="0">(E9+F9)/2</f>
        <v>53544.444444444998</v>
      </c>
      <c r="H9" s="21">
        <f>_xll.StatCountRange([0]!ST_Salary,E9,F9,TRUE, TRUE)</f>
        <v>11</v>
      </c>
      <c r="I9" s="24">
        <f>H9/_xll.StatCount([0]!ST_Salary)</f>
        <v>5.5E-2</v>
      </c>
      <c r="J9" s="25">
        <f t="shared" ref="J9:J17" si="1">I9/(F9-E9)</f>
        <v>2.3616412213739336E-6</v>
      </c>
    </row>
    <row r="10" spans="1:10" ht="15" customHeight="1" x14ac:dyDescent="0.25">
      <c r="A10" s="15" t="s">
        <v>46</v>
      </c>
      <c r="B10" s="19">
        <f>_xll.StatStdDev(ST_Salary)</f>
        <v>39494.866961817432</v>
      </c>
      <c r="D10" s="15" t="s">
        <v>62</v>
      </c>
      <c r="E10" s="23">
        <v>65188.888888889996</v>
      </c>
      <c r="F10" s="23">
        <v>88477.777777779993</v>
      </c>
      <c r="G10" s="23">
        <f t="shared" si="0"/>
        <v>76833.333333335002</v>
      </c>
      <c r="H10" s="21">
        <f>_xll.StatCountRange([0]!ST_Salary,E10,F10,FALSE, TRUE)</f>
        <v>20</v>
      </c>
      <c r="I10" s="24">
        <f>H10/_xll.StatCount([0]!ST_Salary)</f>
        <v>0.1</v>
      </c>
      <c r="J10" s="25">
        <f t="shared" si="1"/>
        <v>4.2938931297707886E-6</v>
      </c>
    </row>
    <row r="11" spans="1:10" ht="15" customHeight="1" x14ac:dyDescent="0.25">
      <c r="A11" s="15" t="s">
        <v>47</v>
      </c>
      <c r="B11" s="19">
        <f>_xll.StatMedian(ST_Salary)</f>
        <v>119100</v>
      </c>
      <c r="D11" s="15" t="s">
        <v>63</v>
      </c>
      <c r="E11" s="23">
        <v>88477.777777779993</v>
      </c>
      <c r="F11" s="23">
        <v>111766.66666667</v>
      </c>
      <c r="G11" s="23">
        <f t="shared" si="0"/>
        <v>100122.222222225</v>
      </c>
      <c r="H11" s="21">
        <f>_xll.StatCountRange([0]!ST_Salary,E11,F11,FALSE, TRUE)</f>
        <v>47</v>
      </c>
      <c r="I11" s="24">
        <f>H11/_xll.StatCount([0]!ST_Salary)</f>
        <v>0.23499999999999999</v>
      </c>
      <c r="J11" s="25">
        <f t="shared" si="1"/>
        <v>1.0090648854961346E-5</v>
      </c>
    </row>
    <row r="12" spans="1:10" ht="15" customHeight="1" x14ac:dyDescent="0.25">
      <c r="A12" s="15" t="s">
        <v>48</v>
      </c>
      <c r="B12" s="19">
        <f>_xll.StatMin(ST_Salary)</f>
        <v>41900</v>
      </c>
      <c r="D12" s="15" t="s">
        <v>64</v>
      </c>
      <c r="E12" s="23">
        <v>111766.66666667</v>
      </c>
      <c r="F12" s="23">
        <v>135055.55555555999</v>
      </c>
      <c r="G12" s="23">
        <f t="shared" si="0"/>
        <v>123411.11111111499</v>
      </c>
      <c r="H12" s="21">
        <f>_xll.StatCountRange([0]!ST_Salary,E12,F12,FALSE, TRUE)</f>
        <v>53</v>
      </c>
      <c r="I12" s="24">
        <f>H12/_xll.StatCount([0]!ST_Salary)</f>
        <v>0.26500000000000001</v>
      </c>
      <c r="J12" s="25">
        <f t="shared" si="1"/>
        <v>1.1378816793892596E-5</v>
      </c>
    </row>
    <row r="13" spans="1:10" ht="15" customHeight="1" x14ac:dyDescent="0.25">
      <c r="A13" s="15" t="s">
        <v>49</v>
      </c>
      <c r="B13" s="19">
        <f>_xll.StatMax(ST_Salary)</f>
        <v>251500</v>
      </c>
      <c r="D13" s="15" t="s">
        <v>65</v>
      </c>
      <c r="E13" s="23">
        <v>135055.55555555999</v>
      </c>
      <c r="F13" s="23">
        <v>158344.44444444001</v>
      </c>
      <c r="G13" s="23">
        <f t="shared" si="0"/>
        <v>146700</v>
      </c>
      <c r="H13" s="21">
        <f>_xll.StatCountRange([0]!ST_Salary,E13,F13,FALSE, TRUE)</f>
        <v>38</v>
      </c>
      <c r="I13" s="24">
        <f>H13/_xll.StatCount([0]!ST_Salary)</f>
        <v>0.19</v>
      </c>
      <c r="J13" s="25">
        <f t="shared" si="1"/>
        <v>8.1583969465679892E-6</v>
      </c>
    </row>
    <row r="14" spans="1:10" ht="15" customHeight="1" x14ac:dyDescent="0.25">
      <c r="A14" s="15" t="s">
        <v>50</v>
      </c>
      <c r="B14" s="20">
        <f>_xll.StatCount(ST_Salary)</f>
        <v>200</v>
      </c>
      <c r="D14" s="15" t="s">
        <v>66</v>
      </c>
      <c r="E14" s="23">
        <v>158344.44444444001</v>
      </c>
      <c r="F14" s="23">
        <v>181633.33333333</v>
      </c>
      <c r="G14" s="23">
        <f t="shared" si="0"/>
        <v>169988.88888888501</v>
      </c>
      <c r="H14" s="21">
        <f>_xll.StatCountRange([0]!ST_Salary,E14,F14,FALSE, TRUE)</f>
        <v>15</v>
      </c>
      <c r="I14" s="24">
        <f>H14/_xll.StatCount([0]!ST_Salary)</f>
        <v>7.4999999999999997E-2</v>
      </c>
      <c r="J14" s="25">
        <f t="shared" si="1"/>
        <v>3.2204198473280929E-6</v>
      </c>
    </row>
    <row r="15" spans="1:10" ht="15" customHeight="1" x14ac:dyDescent="0.25">
      <c r="A15" s="15" t="s">
        <v>51</v>
      </c>
      <c r="B15" s="19">
        <f>_xll.StatQuartile(ST_Salary, 1)</f>
        <v>98500</v>
      </c>
      <c r="D15" s="15" t="s">
        <v>67</v>
      </c>
      <c r="E15" s="23">
        <v>181633.33333333</v>
      </c>
      <c r="F15" s="23">
        <v>204922.22222222001</v>
      </c>
      <c r="G15" s="23">
        <f t="shared" si="0"/>
        <v>193277.77777777502</v>
      </c>
      <c r="H15" s="21">
        <f>_xll.StatCountRange([0]!ST_Salary,E15,F15,FALSE, TRUE)</f>
        <v>7</v>
      </c>
      <c r="I15" s="24">
        <f>H15/_xll.StatCount([0]!ST_Salary)</f>
        <v>3.5000000000000003E-2</v>
      </c>
      <c r="J15" s="25">
        <f t="shared" si="1"/>
        <v>1.5028625954197751E-6</v>
      </c>
    </row>
    <row r="16" spans="1:10" ht="15" customHeight="1" x14ac:dyDescent="0.25">
      <c r="A16" s="15" t="s">
        <v>52</v>
      </c>
      <c r="B16" s="19">
        <f>_xll.StatQuartile(ST_Salary, 3)</f>
        <v>145600</v>
      </c>
      <c r="D16" s="15" t="s">
        <v>68</v>
      </c>
      <c r="E16" s="23">
        <v>204922.22222222001</v>
      </c>
      <c r="F16" s="23">
        <v>228211.11111110999</v>
      </c>
      <c r="G16" s="23">
        <f t="shared" si="0"/>
        <v>216566.666666665</v>
      </c>
      <c r="H16" s="21">
        <f>_xll.StatCountRange([0]!ST_Salary,E16,F16,FALSE, TRUE)</f>
        <v>3</v>
      </c>
      <c r="I16" s="24">
        <f>H16/_xll.StatCount([0]!ST_Salary)</f>
        <v>1.4999999999999999E-2</v>
      </c>
      <c r="J16" s="25">
        <f t="shared" si="1"/>
        <v>6.4408396946561865E-7</v>
      </c>
    </row>
    <row r="17" spans="4:10" ht="15" customHeight="1" x14ac:dyDescent="0.25">
      <c r="D17" s="15" t="s">
        <v>69</v>
      </c>
      <c r="E17" s="23">
        <v>228211.11111110999</v>
      </c>
      <c r="F17" s="23">
        <v>251500</v>
      </c>
      <c r="G17" s="23">
        <f t="shared" si="0"/>
        <v>239855.55555555498</v>
      </c>
      <c r="H17" s="21">
        <f>_xll.StatCountRange([0]!ST_Salary,E17,F17,FALSE, TRUE)</f>
        <v>6</v>
      </c>
      <c r="I17" s="24">
        <f>H17/_xll.StatCount([0]!ST_Salary)</f>
        <v>0.03</v>
      </c>
      <c r="J17" s="25">
        <f t="shared" si="1"/>
        <v>1.2881679389312356E-6</v>
      </c>
    </row>
    <row r="18" spans="4:10" ht="15" customHeight="1" x14ac:dyDescent="0.25"/>
    <row r="19" spans="4:10" ht="15" customHeight="1" x14ac:dyDescent="0.25"/>
    <row r="20" spans="4:10" ht="15" customHeight="1" x14ac:dyDescent="0.25"/>
    <row r="21" spans="4:10" ht="15" customHeight="1" x14ac:dyDescent="0.25"/>
    <row r="22" spans="4:10" ht="15" customHeight="1" x14ac:dyDescent="0.25"/>
    <row r="23" spans="4:10" ht="15" customHeight="1" x14ac:dyDescent="0.25"/>
    <row r="24" spans="4:10" ht="15" customHeight="1" x14ac:dyDescent="0.25"/>
    <row r="25" spans="4:10" ht="15" customHeight="1" x14ac:dyDescent="0.25"/>
    <row r="26" spans="4:10" ht="15" customHeight="1" x14ac:dyDescent="0.25"/>
    <row r="27" spans="4:10" ht="15" customHeight="1" x14ac:dyDescent="0.25"/>
    <row r="28" spans="4:10" ht="15" customHeight="1" x14ac:dyDescent="0.25"/>
    <row r="29" spans="4:10" ht="15" customHeight="1" x14ac:dyDescent="0.25"/>
    <row r="30" spans="4:10" ht="15" customHeight="1" x14ac:dyDescent="0.25"/>
    <row r="31" spans="4:10" ht="15" customHeight="1" x14ac:dyDescent="0.25"/>
    <row r="32" spans="4:10" ht="15" customHeight="1" x14ac:dyDescent="0.25"/>
    <row r="33" spans="2:4" ht="15" customHeight="1" x14ac:dyDescent="0.25"/>
    <row r="34" spans="2:4" ht="15" customHeight="1" x14ac:dyDescent="0.25"/>
    <row r="35" spans="2:4" ht="15" customHeight="1" x14ac:dyDescent="0.25"/>
    <row r="36" spans="2:4" ht="15" customHeight="1" x14ac:dyDescent="0.25"/>
    <row r="37" spans="2:4" ht="15" customHeight="1" x14ac:dyDescent="0.25"/>
    <row r="38" spans="2:4" ht="15" customHeight="1" x14ac:dyDescent="0.25">
      <c r="C38" s="30" t="s">
        <v>83</v>
      </c>
    </row>
    <row r="39" spans="2:4" ht="15" customHeight="1" x14ac:dyDescent="0.25">
      <c r="B39">
        <v>-3</v>
      </c>
      <c r="C39" t="s">
        <v>70</v>
      </c>
      <c r="D39" s="27">
        <f>$B$9+B39*$B$10</f>
        <v>5967.8991145477048</v>
      </c>
    </row>
    <row r="40" spans="2:4" ht="15" customHeight="1" x14ac:dyDescent="0.25">
      <c r="B40">
        <v>-2</v>
      </c>
      <c r="C40" t="s">
        <v>71</v>
      </c>
      <c r="D40" s="27">
        <f t="shared" ref="D40:D44" si="2">$B$9+B40*$B$10</f>
        <v>45462.766076365137</v>
      </c>
    </row>
    <row r="41" spans="2:4" ht="15" customHeight="1" x14ac:dyDescent="0.25">
      <c r="B41">
        <v>-1</v>
      </c>
      <c r="C41" t="s">
        <v>72</v>
      </c>
      <c r="D41" s="28">
        <f t="shared" si="2"/>
        <v>84957.633038182568</v>
      </c>
    </row>
    <row r="42" spans="2:4" ht="15" customHeight="1" x14ac:dyDescent="0.25">
      <c r="B42">
        <v>1</v>
      </c>
      <c r="C42" t="s">
        <v>73</v>
      </c>
      <c r="D42" s="28">
        <f t="shared" si="2"/>
        <v>163947.36696181743</v>
      </c>
    </row>
    <row r="43" spans="2:4" ht="15" customHeight="1" x14ac:dyDescent="0.25">
      <c r="B43">
        <v>2</v>
      </c>
      <c r="C43" t="s">
        <v>74</v>
      </c>
      <c r="D43" s="27">
        <f t="shared" si="2"/>
        <v>203442.23392363486</v>
      </c>
    </row>
    <row r="44" spans="2:4" ht="15" customHeight="1" x14ac:dyDescent="0.25">
      <c r="B44">
        <v>3</v>
      </c>
      <c r="C44" t="s">
        <v>75</v>
      </c>
      <c r="D44" s="27">
        <f t="shared" si="2"/>
        <v>242937.1008854523</v>
      </c>
    </row>
    <row r="45" spans="2:4" ht="15" customHeight="1" x14ac:dyDescent="0.25"/>
    <row r="46" spans="2:4" ht="15" customHeight="1" x14ac:dyDescent="0.25">
      <c r="C46" t="s">
        <v>76</v>
      </c>
      <c r="D46" s="26">
        <f>COUNTIFS(ST_Salary,"&gt;="&amp;D41,ST_Salary,"&lt;="&amp;D42)/$B$14</f>
        <v>0.73</v>
      </c>
    </row>
    <row r="47" spans="2:4" ht="15" customHeight="1" x14ac:dyDescent="0.25">
      <c r="C47" t="s">
        <v>77</v>
      </c>
      <c r="D47" s="26">
        <f>COUNTIFS(ST_Salary,"&gt;="&amp;D40,ST_Salary,"&lt;="&amp;D43)/$B$14</f>
        <v>0.95</v>
      </c>
    </row>
    <row r="48" spans="2:4" ht="15" customHeight="1" x14ac:dyDescent="0.25">
      <c r="C48" t="s">
        <v>78</v>
      </c>
      <c r="D48" s="26">
        <f>COUNTIFS(ST_Salary,"&gt;="&amp;D39,ST_Salary,"&lt;="&amp;D44)/$B$14</f>
        <v>0.99</v>
      </c>
    </row>
    <row r="49" spans="3:4" ht="15" customHeight="1" x14ac:dyDescent="0.25"/>
    <row r="50" spans="3:4" ht="15" customHeight="1" x14ac:dyDescent="0.25">
      <c r="C50" t="s">
        <v>79</v>
      </c>
    </row>
    <row r="51" spans="3:4" ht="15" customHeight="1" x14ac:dyDescent="0.25">
      <c r="C51" s="29" t="s">
        <v>80</v>
      </c>
      <c r="D51" s="29" t="s">
        <v>81</v>
      </c>
    </row>
    <row r="52" spans="3:4" ht="15" customHeight="1" x14ac:dyDescent="0.25">
      <c r="C52" s="27">
        <v>200000</v>
      </c>
      <c r="D52" s="26">
        <f>COUNTIF(ST_Salary,"&gt;="&amp;C52)/COUNT(ST_Salary)</f>
        <v>0.05</v>
      </c>
    </row>
    <row r="53" spans="3:4" ht="15" customHeight="1" x14ac:dyDescent="0.25">
      <c r="C53" s="27">
        <v>60000</v>
      </c>
      <c r="D53" s="26">
        <f>COUNTIF(ST_Salary,"&gt;="&amp;C53)/COUNT(ST_Salary)</f>
        <v>0.96499999999999997</v>
      </c>
    </row>
    <row r="54" spans="3:4" ht="15" customHeight="1" x14ac:dyDescent="0.25"/>
    <row r="55" spans="3:4" ht="15" customHeight="1" x14ac:dyDescent="0.25"/>
    <row r="56" spans="3:4" ht="15" customHeight="1" x14ac:dyDescent="0.25"/>
    <row r="57" spans="3:4" ht="15" customHeight="1" x14ac:dyDescent="0.25"/>
    <row r="58" spans="3:4" ht="15" customHeight="1" x14ac:dyDescent="0.25"/>
    <row r="59" spans="3:4" ht="15" customHeight="1" x14ac:dyDescent="0.25"/>
    <row r="60" spans="3:4" ht="15" customHeight="1" x14ac:dyDescent="0.25"/>
    <row r="61" spans="3:4" ht="15" customHeight="1" x14ac:dyDescent="0.25"/>
    <row r="62" spans="3:4" ht="15" customHeight="1" x14ac:dyDescent="0.25"/>
    <row r="63" spans="3:4" ht="15" customHeight="1" x14ac:dyDescent="0.25"/>
    <row r="64" spans="3: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</sheetData>
  <mergeCells count="1">
    <mergeCell ref="E7:J7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Source</vt:lpstr>
      <vt:lpstr>Data</vt:lpstr>
      <vt:lpstr>_STDS_DG98B1B43</vt:lpstr>
      <vt:lpstr>Solution</vt:lpstr>
      <vt:lpstr>ST_Graduate</vt:lpstr>
      <vt:lpstr>ST_Salary</vt:lpstr>
      <vt:lpstr>Solution!StatToolsHeader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2007-05-15T19:06:03Z</dcterms:created>
  <dcterms:modified xsi:type="dcterms:W3CDTF">2012-10-12T17:19:17Z</dcterms:modified>
</cp:coreProperties>
</file>