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882476\Desktop\Wiley\Keiso\Chapter 3\"/>
    </mc:Choice>
  </mc:AlternateContent>
  <bookViews>
    <workbookView xWindow="10365" yWindow="45" windowWidth="13110" windowHeight="10035" tabRatio="896" activeTab="19"/>
  </bookViews>
  <sheets>
    <sheet name="BE3-22" sheetId="30" r:id="rId1"/>
    <sheet name="BE3-22 Solution" sheetId="1" r:id="rId2"/>
    <sheet name="BE3-23" sheetId="31" r:id="rId3"/>
    <sheet name="BE3-23 Solution" sheetId="5" r:id="rId4"/>
    <sheet name="BE3-28" sheetId="32" r:id="rId5"/>
    <sheet name="BE3-28 Solution" sheetId="7" r:id="rId6"/>
    <sheet name="BE3-29" sheetId="33" r:id="rId7"/>
    <sheet name="BE3-29 Solution" sheetId="10" r:id="rId8"/>
    <sheet name="BE3-30" sheetId="34" r:id="rId9"/>
    <sheet name="BE3-30 Solution" sheetId="11" r:id="rId10"/>
    <sheet name="BE3-31" sheetId="35" r:id="rId11"/>
    <sheet name="BE3-31 Solution" sheetId="14" r:id="rId12"/>
    <sheet name="E3-2" sheetId="36" r:id="rId13"/>
    <sheet name="E3-2 Solution" sheetId="15" r:id="rId14"/>
    <sheet name="E3-5" sheetId="37" r:id="rId15"/>
    <sheet name="E3-5 Solution" sheetId="17" r:id="rId16"/>
    <sheet name="P3-2" sheetId="38" r:id="rId17"/>
    <sheet name="P3-2 Solution" sheetId="23" r:id="rId18"/>
    <sheet name="P3-6" sheetId="39" r:id="rId19"/>
    <sheet name="P3-6 Solution" sheetId="21" r:id="rId20"/>
  </sheets>
  <calcPr calcId="152511"/>
</workbook>
</file>

<file path=xl/calcChain.xml><?xml version="1.0" encoding="utf-8"?>
<calcChain xmlns="http://schemas.openxmlformats.org/spreadsheetml/2006/main">
  <c r="E26" i="39" l="1"/>
  <c r="D26" i="39"/>
  <c r="G60" i="21"/>
  <c r="F59" i="21"/>
  <c r="G57" i="21"/>
  <c r="F56" i="21"/>
  <c r="G55" i="23"/>
  <c r="F54" i="23"/>
  <c r="G49" i="23"/>
  <c r="F48" i="23"/>
  <c r="G46" i="23"/>
  <c r="F45" i="23"/>
  <c r="G40" i="23"/>
  <c r="F39" i="23"/>
  <c r="G37" i="23"/>
  <c r="F36" i="23"/>
  <c r="G29" i="38"/>
  <c r="F29" i="38"/>
  <c r="E29" i="38"/>
  <c r="D29" i="38"/>
  <c r="E115" i="23"/>
  <c r="E114" i="23"/>
  <c r="E117" i="23"/>
  <c r="E116" i="23"/>
  <c r="B110" i="23"/>
  <c r="D53" i="36"/>
  <c r="C53" i="36"/>
  <c r="D16" i="36"/>
  <c r="C16" i="36"/>
  <c r="H40" i="15"/>
  <c r="B12" i="14"/>
  <c r="D8" i="11"/>
  <c r="D9" i="10"/>
  <c r="D10" i="10"/>
  <c r="D8" i="10"/>
  <c r="D9" i="7"/>
  <c r="D8" i="7"/>
  <c r="D10" i="7" s="1"/>
  <c r="B15" i="7"/>
  <c r="B14" i="7"/>
  <c r="B7" i="5"/>
  <c r="B20" i="1"/>
  <c r="D10" i="1"/>
  <c r="B7" i="1"/>
  <c r="E118" i="23" l="1"/>
  <c r="E90" i="21" l="1"/>
  <c r="F148" i="21" s="1"/>
  <c r="D96" i="21"/>
  <c r="D115" i="21" s="1"/>
  <c r="D118" i="21"/>
  <c r="C53" i="15"/>
  <c r="D53" i="15"/>
  <c r="E102" i="23" l="1"/>
  <c r="E99" i="23"/>
  <c r="E98" i="23"/>
  <c r="E97" i="23"/>
  <c r="E96" i="23"/>
  <c r="E95" i="23"/>
  <c r="E91" i="23"/>
  <c r="E90" i="23"/>
  <c r="F89" i="23"/>
  <c r="F88" i="23"/>
  <c r="F87" i="23"/>
  <c r="F86" i="23"/>
  <c r="F78" i="23"/>
  <c r="D71" i="23"/>
  <c r="D70" i="23"/>
  <c r="D69" i="23"/>
  <c r="D68" i="23"/>
  <c r="D67" i="23"/>
  <c r="D66" i="23"/>
  <c r="E64" i="23"/>
  <c r="G29" i="23"/>
  <c r="F29" i="23"/>
  <c r="D29" i="23"/>
  <c r="E29" i="23"/>
  <c r="F159" i="21"/>
  <c r="E138" i="21"/>
  <c r="D101" i="21"/>
  <c r="D120" i="21" s="1"/>
  <c r="E92" i="21"/>
  <c r="E91" i="21"/>
  <c r="F151" i="21" s="1"/>
  <c r="D81" i="21"/>
  <c r="F134" i="21" s="1"/>
  <c r="D78" i="21"/>
  <c r="F131" i="21" s="1"/>
  <c r="D93" i="21"/>
  <c r="F162" i="21" s="1"/>
  <c r="D97" i="21"/>
  <c r="D116" i="21" s="1"/>
  <c r="E87" i="21"/>
  <c r="F145" i="21" s="1"/>
  <c r="E85" i="21"/>
  <c r="E139" i="21" s="1"/>
  <c r="D98" i="21"/>
  <c r="D117" i="21" s="1"/>
  <c r="E86" i="21"/>
  <c r="F144" i="21" s="1"/>
  <c r="E26" i="21"/>
  <c r="D26" i="21"/>
  <c r="B20" i="17"/>
  <c r="F91" i="23" l="1"/>
  <c r="B17" i="5"/>
  <c r="E88" i="21"/>
  <c r="F146" i="21" s="1"/>
  <c r="D95" i="21"/>
  <c r="D114" i="21" s="1"/>
  <c r="F92" i="23"/>
  <c r="F100" i="23"/>
  <c r="E72" i="23"/>
  <c r="E73" i="23" s="1"/>
  <c r="D100" i="21"/>
  <c r="D119" i="21" s="1"/>
  <c r="F139" i="21"/>
  <c r="E80" i="21"/>
  <c r="E133" i="21" s="1"/>
  <c r="D83" i="21"/>
  <c r="F136" i="21" s="1"/>
  <c r="E89" i="21"/>
  <c r="F147" i="21" s="1"/>
  <c r="E94" i="21"/>
  <c r="E112" i="21" s="1"/>
  <c r="D102" i="21"/>
  <c r="D121" i="21" s="1"/>
  <c r="D82" i="21"/>
  <c r="F135" i="21" s="1"/>
  <c r="D79" i="21"/>
  <c r="F79" i="23" l="1"/>
  <c r="F80" i="23" s="1"/>
  <c r="E103" i="23" s="1"/>
  <c r="F103" i="23" s="1"/>
  <c r="F104" i="23" s="1"/>
  <c r="E122" i="21"/>
  <c r="E123" i="21" s="1"/>
  <c r="D103" i="21"/>
  <c r="E132" i="21"/>
  <c r="F133" i="21" s="1"/>
  <c r="F137" i="21" s="1"/>
  <c r="F140" i="21" s="1"/>
  <c r="E103" i="21"/>
  <c r="F149" i="21"/>
  <c r="I52" i="15"/>
  <c r="I51" i="15"/>
  <c r="I50" i="15"/>
  <c r="I48" i="15"/>
  <c r="J47" i="15"/>
  <c r="J46" i="15"/>
  <c r="J45" i="15"/>
  <c r="J44" i="15"/>
  <c r="J43" i="15"/>
  <c r="I41" i="15"/>
  <c r="D16" i="15"/>
  <c r="C16" i="15"/>
  <c r="I39" i="15" l="1"/>
  <c r="B20" i="7"/>
  <c r="B20" i="10"/>
  <c r="E53" i="15"/>
  <c r="J49" i="15"/>
  <c r="J42" i="15"/>
  <c r="F152" i="21"/>
  <c r="F153" i="21" s="1"/>
  <c r="F160" i="21"/>
  <c r="F161" i="21" s="1"/>
  <c r="F163" i="21" s="1"/>
  <c r="F53" i="15"/>
  <c r="I38" i="15"/>
  <c r="B18" i="11"/>
  <c r="I53" i="15" l="1"/>
  <c r="J53" i="15"/>
</calcChain>
</file>

<file path=xl/sharedStrings.xml><?xml version="1.0" encoding="utf-8"?>
<sst xmlns="http://schemas.openxmlformats.org/spreadsheetml/2006/main" count="653" uniqueCount="200">
  <si>
    <t>Salaries and Wages Payable</t>
  </si>
  <si>
    <t>Accounts Payable</t>
  </si>
  <si>
    <r>
      <t xml:space="preserve">Instructions:
</t>
    </r>
    <r>
      <rPr>
        <sz val="10"/>
        <rFont val="Arial"/>
        <family val="2"/>
      </rPr>
      <t>Show calculations using all four methods (formulas, tables, financial calculator, and Excel).</t>
    </r>
  </si>
  <si>
    <t>Using Excel:</t>
  </si>
  <si>
    <r>
      <t xml:space="preserve">Instructions:
</t>
    </r>
    <r>
      <rPr>
        <sz val="10"/>
        <rFont val="Arial"/>
        <family val="2"/>
      </rPr>
      <t>Show calculations using all three methods (tables, financial calculator, and Excel).</t>
    </r>
  </si>
  <si>
    <t>PV</t>
  </si>
  <si>
    <t>I</t>
  </si>
  <si>
    <t>N</t>
  </si>
  <si>
    <t>PMT</t>
  </si>
  <si>
    <t>FV</t>
  </si>
  <si>
    <t>Type</t>
  </si>
  <si>
    <t>?</t>
  </si>
  <si>
    <t>Cash</t>
  </si>
  <si>
    <t>Accounts Receivables</t>
  </si>
  <si>
    <t>Supplies</t>
  </si>
  <si>
    <t>Equipment</t>
  </si>
  <si>
    <t>Unearned revenue</t>
  </si>
  <si>
    <t>Common Shares</t>
  </si>
  <si>
    <t>Retained earnings</t>
  </si>
  <si>
    <t>Service revenue</t>
  </si>
  <si>
    <t>Salaries and wage expense</t>
  </si>
  <si>
    <t>Office expense</t>
  </si>
  <si>
    <t>Debit</t>
  </si>
  <si>
    <t>Credit</t>
  </si>
  <si>
    <t>The following took place in July 2017:</t>
  </si>
  <si>
    <t>Account Title</t>
  </si>
  <si>
    <t>Trial Balance</t>
  </si>
  <si>
    <t>Adjustments</t>
  </si>
  <si>
    <t>Adjusted Trial Balance</t>
  </si>
  <si>
    <t>Dividend Payable</t>
  </si>
  <si>
    <t>Dividends</t>
  </si>
  <si>
    <t>Office Supplies expense</t>
  </si>
  <si>
    <r>
      <t>1.</t>
    </r>
    <r>
      <rPr>
        <sz val="10"/>
        <rFont val="Arial"/>
        <family val="2"/>
      </rPr>
      <t xml:space="preserve"> At August 31, Roddick owed his employees $1,900 in wages that will be paid on September 1. </t>
    </r>
  </si>
  <si>
    <r>
      <t>2.</t>
    </r>
    <r>
      <rPr>
        <sz val="10"/>
        <rFont val="Arial"/>
        <family val="2"/>
      </rPr>
      <t xml:space="preserve"> At the end of the month he had not yet received the month's utility bill. Based on past experience, he</t>
    </r>
  </si>
  <si>
    <t>Salaries and Wages Expense</t>
  </si>
  <si>
    <t>Utilities Expense</t>
  </si>
  <si>
    <t>Interest Payable</t>
  </si>
  <si>
    <r>
      <t xml:space="preserve">Instructions:
</t>
    </r>
    <r>
      <rPr>
        <sz val="10"/>
        <rFont val="Arial"/>
        <family val="2"/>
      </rPr>
      <t>Prepare the adjusting journal entries as of August 31, 2017, suggested by the information above.</t>
    </r>
  </si>
  <si>
    <t>Formula: =PV(rate,nper,pmt,fv,type)</t>
  </si>
  <si>
    <t>Formula: =RATE(nper,pmt,pv,fv,type)</t>
  </si>
  <si>
    <t>P3-6</t>
  </si>
  <si>
    <t>Mustang Rovers Consulting Limited</t>
  </si>
  <si>
    <t>December 31, 2017</t>
  </si>
  <si>
    <t>Accounts Receivable</t>
  </si>
  <si>
    <t>Allowance for doubtful accounts</t>
  </si>
  <si>
    <t>Prepaid insurance</t>
  </si>
  <si>
    <t>Accumulated depreciation - equipment</t>
  </si>
  <si>
    <t>Notes payable</t>
  </si>
  <si>
    <t>Common shares</t>
  </si>
  <si>
    <t>Rent expense</t>
  </si>
  <si>
    <t>Insurance expense</t>
  </si>
  <si>
    <t>Utilities expense</t>
  </si>
  <si>
    <t>Miscellaneous expense</t>
  </si>
  <si>
    <t>Additional Information:</t>
  </si>
  <si>
    <t>Service Revenue</t>
  </si>
  <si>
    <t>Unearned Revenue</t>
  </si>
  <si>
    <t>for the period starting on January 1, 2018.</t>
  </si>
  <si>
    <t>Bad Debt Expense</t>
  </si>
  <si>
    <t>Allowance for Doubtful Accounts</t>
  </si>
  <si>
    <t>Prepaid Insurance</t>
  </si>
  <si>
    <t>Insurance Expense</t>
  </si>
  <si>
    <t>Depreciation Expense</t>
  </si>
  <si>
    <t>Accum. Depreciation - Equipment</t>
  </si>
  <si>
    <t>Interest Expense</t>
  </si>
  <si>
    <t>Prepaid Rent</t>
  </si>
  <si>
    <t>Rent Expense</t>
  </si>
  <si>
    <t>Dividends Payable</t>
  </si>
  <si>
    <t>Prepaid rent</t>
  </si>
  <si>
    <t>Interest payable</t>
  </si>
  <si>
    <t>Salaries and wages payable</t>
  </si>
  <si>
    <t>Dividends payable</t>
  </si>
  <si>
    <t>Salaries and wages expense</t>
  </si>
  <si>
    <t>Bad debt expense</t>
  </si>
  <si>
    <t>Depreciation expense</t>
  </si>
  <si>
    <t>Interest expense</t>
  </si>
  <si>
    <t>Income Statement</t>
  </si>
  <si>
    <t>For the Year Ended December 31, 2017</t>
  </si>
  <si>
    <t>Expenses:</t>
  </si>
  <si>
    <t>Total expenses</t>
  </si>
  <si>
    <t>Net Income</t>
  </si>
  <si>
    <t>Balance Sheet</t>
  </si>
  <si>
    <t>Assets</t>
  </si>
  <si>
    <t>Current assets</t>
  </si>
  <si>
    <t>Account receivable</t>
  </si>
  <si>
    <t>Less: Allowance for doubtful accounts</t>
  </si>
  <si>
    <t>Total current assets</t>
  </si>
  <si>
    <t>Less: Accumulated depreciation</t>
  </si>
  <si>
    <t>Total assets</t>
  </si>
  <si>
    <t>Liabilities and Shareholders' Equity</t>
  </si>
  <si>
    <t>Current liabilities</t>
  </si>
  <si>
    <t>Total liabilities</t>
  </si>
  <si>
    <t>Shareholders' equity</t>
  </si>
  <si>
    <t>Total liabilities and shareholders' equity</t>
  </si>
  <si>
    <t>Statement of Retained Earnings</t>
  </si>
  <si>
    <t>Retained Earnings, January 1</t>
  </si>
  <si>
    <t>Add: Net Income</t>
  </si>
  <si>
    <t>Less: Dividends</t>
  </si>
  <si>
    <t>Retained Earnings, December 31</t>
  </si>
  <si>
    <t>The major differences in the financial statements of the proprietorship and a corporation have to do with the equity accounts. Another significant difference has to do with income taxes. Proprietorships do not have income tax expense. The income of the business is taxed in the hands of the owner, the proprietor. As for equity accounts, in the case of corporations, there is a minimum of two shareholders’ equity accounts for the balance sheet: Common Shares and Retained Earnings. In the case of a proprietorship the equity of the business would be in a single account using the owner’s name followed by the word Capital. Finally, corporations distribute earnings to the shareholders in the form of dividends. Owners of a proprietorship reduce their investment in the business with Drawings. The account name would be the name of the owner, followed the word Drawings. Instead of presenting a statement of retained earnings, the corresponding statement in a proprietorship would be titled Statement of Owner’s Equity.</t>
  </si>
  <si>
    <t>P3-2</t>
  </si>
  <si>
    <t>Mason Advertising Agency Inc.</t>
  </si>
  <si>
    <t>Unadjusted</t>
  </si>
  <si>
    <t>Adjusted</t>
  </si>
  <si>
    <t>Accounts payable</t>
  </si>
  <si>
    <t>Salaries and wage payable</t>
  </si>
  <si>
    <t>Insurance expenses</t>
  </si>
  <si>
    <t>Supplies expense</t>
  </si>
  <si>
    <t>Supplies Expense</t>
  </si>
  <si>
    <t>Revenues</t>
  </si>
  <si>
    <t>Retained earnings, December 31</t>
  </si>
  <si>
    <t>Less: Accumulated depreciation - equipment</t>
  </si>
  <si>
    <t>c) Answer the following questions:</t>
  </si>
  <si>
    <t>1.  If the note has been outstanding three months, what is the annual interest rate on that note?</t>
  </si>
  <si>
    <t>2.  If the company paid $12,500 in salaries and wages in 2017, what was the balance in Salaries and Wages Payable on December 31, 2016?</t>
  </si>
  <si>
    <r>
      <t>Instructions:</t>
    </r>
    <r>
      <rPr>
        <sz val="10"/>
        <rFont val="Arial"/>
        <family val="2"/>
      </rPr>
      <t xml:space="preserve">
Prepare the trial balance as at July 31, 2017, assuming that Mis-Match did not record closing entries at the end of June
2017. (Note: It may be necessary to add one or more accounts to the trial balance.)</t>
    </r>
  </si>
  <si>
    <t>Totals</t>
  </si>
  <si>
    <t>Mis-Match Inc.
Work Sheet
July 31, 2017</t>
  </si>
  <si>
    <t>Telephone Expense</t>
  </si>
  <si>
    <t>Dr.</t>
  </si>
  <si>
    <t>Cr.</t>
  </si>
  <si>
    <t>Accumulated Depreciation - Equipment</t>
  </si>
  <si>
    <t>Using Tables:</t>
  </si>
  <si>
    <t>Corresponds to the Future Value factor for 8%, 15 years in Tables</t>
  </si>
  <si>
    <t>Using a financial calculator:</t>
  </si>
  <si>
    <t>Using a financial Calculator:</t>
  </si>
  <si>
    <t>Present value of the principal</t>
  </si>
  <si>
    <t>Present value of interest payments</t>
  </si>
  <si>
    <t>Using financial calculator:</t>
  </si>
  <si>
    <t>Using tables:</t>
  </si>
  <si>
    <t>Present value of the instalment payments</t>
  </si>
  <si>
    <t>Present value of the single payment</t>
  </si>
  <si>
    <t>Using Formula:</t>
  </si>
  <si>
    <t>PV=</t>
  </si>
  <si>
    <t>PV = FV/(1+r)^n</t>
  </si>
  <si>
    <t>The trial balance of Mis-Match Inc. on June 30, 2017 is as follows:</t>
  </si>
  <si>
    <t>Solution: BE3-22 (LO 11)</t>
  </si>
  <si>
    <t>Smolinski Company is considering an investment that will return a lump sum of $500,000 five years from now. What amount should Smolinski Company pay for this investment in order to earn a 4% return? Show calculations using all four methods (formulas, tables, financial calculator, and Excel).</t>
  </si>
  <si>
    <t>Solution: BE3-23 (LO 11)</t>
  </si>
  <si>
    <t>Solution: BE3-28 (LO 11)</t>
  </si>
  <si>
    <t>Solution: BE3-29 (LO 11)</t>
  </si>
  <si>
    <t>Caledonian Company receives a six-year, $50,000 note that bears interest at 8% (paid annually) from a customer at a time when the market interest rate is 6%. What is the present value of the note received by Caledonian?</t>
  </si>
  <si>
    <t xml:space="preserve">Assume the same information as BE3-27, except that the market interest rate is 6% instead of 5%. In this case, how much can Cross Country expect to receive from the sale of these bonds? </t>
  </si>
  <si>
    <t>Assume the same information as BE3-27, except that the market interest rate is 6% instead of 5%. In this case, how much can Cross Country expect to receive from the sale of these bonds?</t>
  </si>
  <si>
    <t>If Kerry Dahl invests $3,152 now, she will receive $10,000 at the end of 15 years. What annual rate of interest will Kerry earn on her investment? Round your answer to the nearest whole number.</t>
  </si>
  <si>
    <t>Smolinski Company is considering an investment that will return a lump sum of $500,000 five years from now. What amount should Smolinski Company pay for this investment in order to earn a 4% return?</t>
  </si>
  <si>
    <t>Hung-Chao Yu Company issues a six-year, 8% mortgage note on January 1, 2017, to obtain financing for new equipment. The terms provide for semi-annual instalment payments of $112,825. What were the cash proceeds received from the issue of the note?</t>
  </si>
  <si>
    <t>Solution: BE3-30 (LO 11)</t>
  </si>
  <si>
    <t>You are told that a note has repayment terms of $4,000 per year for five years, with a stated interest rate of 4%. How much of the total payment is for principal, and how much is for interest?</t>
  </si>
  <si>
    <t>Solution: BE3-31 (LO 11)</t>
  </si>
  <si>
    <t>BE3-31 (LO 11)</t>
  </si>
  <si>
    <t>BE3-30 (LO 11)</t>
  </si>
  <si>
    <t>BE3-22 (LO 11)</t>
  </si>
  <si>
    <t>BE3-23 (LO 11)</t>
  </si>
  <si>
    <t>BE3-28 (LO 11)</t>
  </si>
  <si>
    <t>BE3-29 (LO 11)</t>
  </si>
  <si>
    <t>Solution: E3-2 (LO 3, 10)  Trial Balance</t>
  </si>
  <si>
    <t>1. Payments received from customers on account amounted to $1,320.</t>
  </si>
  <si>
    <t>2. A computer printer was purchased on account for $500.</t>
  </si>
  <si>
    <t>3. Services provided to clients and billed on account amounted to $3,890.</t>
  </si>
  <si>
    <t>4. $400 of supplies was purchased on account in July, and a physical count on July 31 showed that there was</t>
  </si>
  <si>
    <t xml:space="preserve">    $475 of supplies on hand on July 31.</t>
  </si>
  <si>
    <t>5. When the Unearned Revenue account was reviewed, it was found that $825 of the balance was earned in July.</t>
  </si>
  <si>
    <t>6. Salaries and Wages Expense of $670 related to employee services provided in July was not yet recorded as of July 31.</t>
  </si>
  <si>
    <t xml:space="preserve">7. Payments to suppliers on account amounted to $2,125. </t>
  </si>
  <si>
    <t xml:space="preserve">8. Received invoices totalling $1,160 related to office expenses incurred in July. </t>
  </si>
  <si>
    <t>9. Declared a dividend of $575 on July 31.</t>
  </si>
  <si>
    <t>E3-2 (LO 3, 10)  Trial Balance</t>
  </si>
  <si>
    <t>Solution: E3-5 (LO 4)  Adjusting Entries</t>
  </si>
  <si>
    <t>Alex Roddick is the new owner of Ace Computer Services. At the end of August 2017, his first month of ownership, Roddick is trying to prepare monthly financial statements. Below is some information related to unrecorded expenses that the business incurred during August.</t>
  </si>
  <si>
    <t>estimated the bill would be approximately $600.</t>
  </si>
  <si>
    <r>
      <t>3.</t>
    </r>
    <r>
      <rPr>
        <sz val="10"/>
        <rFont val="Arial"/>
        <family val="2"/>
      </rPr>
      <t xml:space="preserve"> On August 1, Roddick borrowed $30,000 from a local bank on a 15-year mortgage.  The annual</t>
    </r>
  </si>
  <si>
    <t>interest rate is 8%.</t>
  </si>
  <si>
    <r>
      <rPr>
        <b/>
        <sz val="10"/>
        <rFont val="Arial"/>
        <family val="2"/>
      </rPr>
      <t xml:space="preserve">4. </t>
    </r>
    <r>
      <rPr>
        <sz val="10"/>
        <rFont val="Arial"/>
        <family val="2"/>
      </rPr>
      <t>A telephone bill in the amount of $117 covering August charges is unpaid at August 31.</t>
    </r>
  </si>
  <si>
    <t>E3-5 (LO 4)  Adjusting Entries</t>
  </si>
  <si>
    <t>Solution: P3-2</t>
  </si>
  <si>
    <t>Mason Advertising Agency Inc. was founded in January 2013.  Presented below are adjusted and unadjusted trial balances as of December 31, 2017.</t>
  </si>
  <si>
    <r>
      <t xml:space="preserve">b) </t>
    </r>
    <r>
      <rPr>
        <sz val="10"/>
        <rFont val="Arial"/>
        <family val="2"/>
      </rPr>
      <t>Prepare an income statement and a statement of retained earnings for the year ending December 31, 2017 and an unclassified balance sheet at December 31.</t>
    </r>
  </si>
  <si>
    <r>
      <t xml:space="preserve">Instructions:
</t>
    </r>
    <r>
      <rPr>
        <b/>
        <i/>
        <sz val="10"/>
        <rFont val="Arial"/>
        <family val="2"/>
      </rPr>
      <t xml:space="preserve">a) </t>
    </r>
    <r>
      <rPr>
        <sz val="10"/>
        <rFont val="Arial"/>
        <family val="2"/>
      </rPr>
      <t>Journalize the annual adjusting entries that were made (Omit explanations.)</t>
    </r>
  </si>
  <si>
    <t xml:space="preserve">Interest is $50 per month or 1% of the note payable. </t>
  </si>
  <si>
    <t xml:space="preserve">1% X 12 = </t>
  </si>
  <si>
    <t>per year</t>
  </si>
  <si>
    <t>Less Salaries and wages payable, 12/31/17</t>
  </si>
  <si>
    <t>Less total payments</t>
  </si>
  <si>
    <t>Salaries and wages payable, 12/31/16</t>
  </si>
  <si>
    <t>Dec</t>
  </si>
  <si>
    <t>Solution: P3-6</t>
  </si>
  <si>
    <t>The trial balance and the other information for consulting engineers Mustang Rovers Consulting Limited follow:</t>
  </si>
  <si>
    <t>1. Service revenue includes fees received in advance from clients of $6,900.</t>
  </si>
  <si>
    <t>2. Services performed for clients that were not recorded by December 31 were $7.300.</t>
  </si>
  <si>
    <t>3. Bad debt expense for the year is $6,300.</t>
  </si>
  <si>
    <t>4. Insurance expense includes a premium paid on December 31 in the amount of $6,000</t>
  </si>
  <si>
    <t>5. Equipment is depreciated on a straight-line basis over 10 years.  Residual value is $15,000.</t>
  </si>
  <si>
    <t xml:space="preserve">6. Mustang gave the bank a 90-day, 12% note for $7,200 on December 1, 2017. </t>
  </si>
  <si>
    <t>7. Rent is $750 per month.  The rent for 2017 and for January 2018 has been paid.</t>
  </si>
  <si>
    <t>8. Salaries and wages earned but unpaid at December 31, 2017 are $2,598.</t>
  </si>
  <si>
    <t>9. Dividends of $80,000 were declared for payment on February 1, 2018.</t>
  </si>
  <si>
    <r>
      <t xml:space="preserve">Instructions:
</t>
    </r>
    <r>
      <rPr>
        <b/>
        <i/>
        <sz val="10"/>
        <rFont val="Arial"/>
        <family val="2"/>
      </rPr>
      <t xml:space="preserve">a) </t>
    </r>
    <r>
      <rPr>
        <sz val="10"/>
        <rFont val="Arial"/>
        <family val="2"/>
      </rPr>
      <t>From the trial balance and other information given, prepare annual adjusting entries as at December 31, 2017.</t>
    </r>
  </si>
  <si>
    <r>
      <t xml:space="preserve">c) </t>
    </r>
    <r>
      <rPr>
        <sz val="10"/>
        <rFont val="Arial"/>
        <family val="2"/>
      </rPr>
      <t>Prepare an income statement for 2017, a balance sheet as at December 31, 2017, and a statement of retained earnings for 2017.</t>
    </r>
  </si>
  <si>
    <r>
      <t xml:space="preserve">d) </t>
    </r>
    <r>
      <rPr>
        <sz val="10"/>
        <rFont val="Arial"/>
        <family val="2"/>
      </rPr>
      <t>Explain how the financial statement in part (c) would change if Mustang Rovers operated as a sole proprietorship, rather than operating with a corporate ownership structure.</t>
    </r>
  </si>
  <si>
    <r>
      <t xml:space="preserve">b) </t>
    </r>
    <r>
      <rPr>
        <sz val="10"/>
        <rFont val="Arial"/>
        <family val="2"/>
      </rPr>
      <t>Prepare an adjusted trial balance for Mustang Rovers as at December 31, 2017.</t>
    </r>
  </si>
</sst>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Red]\-&quot;$&quot;#,##0"/>
    <numFmt numFmtId="8" formatCode="&quot;$&quot;#,##0.00;[Red]\-&quot;$&quot;#,##0.00"/>
    <numFmt numFmtId="44" formatCode="_-&quot;$&quot;* #,##0.00_-;\-&quot;$&quot;* #,##0.00_-;_-&quot;$&quot;* &quot;-&quot;??_-;_-@_-"/>
    <numFmt numFmtId="43" formatCode="_-* #,##0.00_-;\-* #,##0.00_-;_-* &quot;-&quot;??_-;_-@_-"/>
    <numFmt numFmtId="165" formatCode="0.000%"/>
    <numFmt numFmtId="166" formatCode="&quot;$&quot;#,##0_);[Red]\(&quot;$&quot;#,##0\)"/>
    <numFmt numFmtId="167" formatCode="_-* #,##0_-;\-* #,##0_-;_-* &quot;-&quot;??_-;_-@_-"/>
    <numFmt numFmtId="168" formatCode="_-&quot;$&quot;* #,##0_-;\-&quot;$&quot;* #,##0_-;_-&quot;$&quot;* &quot;-&quot;??_-;_-@_-"/>
    <numFmt numFmtId="169" formatCode="&quot;$&quot;#,##0.00_);[Red]\(&quot;$&quot;#,##0.00\)"/>
    <numFmt numFmtId="170" formatCode="&quot;$&quot;#,##0_);[Black]\(#,##0\)"/>
    <numFmt numFmtId="175" formatCode="_(* #,##0_);_(* \(#,##0\);_(* &quot;-&quot;??_);_(@_)"/>
    <numFmt numFmtId="176" formatCode="_(&quot;$&quot;* #,##0_);_(&quot;$&quot;* \(#,##0\);_(&quot;$&quot;* &quot;-&quot;??_);_(@_)"/>
    <numFmt numFmtId="181" formatCode="_-* #,##0.00000_-;\-* #,##0.00000_-;_-* &quot;-&quot;??_-;_-@_-"/>
  </numFmts>
  <fonts count="11">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u/>
      <sz val="10"/>
      <name val="Arial"/>
      <family val="2"/>
    </font>
    <font>
      <b/>
      <i/>
      <sz val="10"/>
      <name val="Arial"/>
      <family val="2"/>
    </font>
    <font>
      <u/>
      <sz val="10"/>
      <name val="Arial"/>
      <family val="2"/>
    </font>
    <font>
      <sz val="10"/>
      <color theme="1"/>
      <name val="Arial"/>
      <family val="2"/>
    </font>
    <font>
      <b/>
      <u/>
      <sz val="10"/>
      <name val="Arial"/>
      <family val="2"/>
    </font>
    <font>
      <b/>
      <i/>
      <u/>
      <sz val="11"/>
      <color theme="0"/>
      <name val="Liberation Sans"/>
      <family val="2"/>
    </font>
  </fonts>
  <fills count="6">
    <fill>
      <patternFill patternType="none"/>
    </fill>
    <fill>
      <patternFill patternType="gray125"/>
    </fill>
    <fill>
      <patternFill patternType="solid">
        <fgColor theme="3" tint="0.79998168889431442"/>
        <bgColor indexed="64"/>
      </patternFill>
    </fill>
    <fill>
      <patternFill patternType="solid">
        <fgColor rgb="FFFFFFCC"/>
        <bgColor indexed="64"/>
      </patternFill>
    </fill>
    <fill>
      <patternFill patternType="solid">
        <fgColor rgb="FF366092"/>
        <bgColor indexed="64"/>
      </patternFill>
    </fill>
    <fill>
      <patternFill patternType="solid">
        <fgColor theme="4" tint="0.79998168889431442"/>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right/>
      <top/>
      <bottom style="thin">
        <color indexed="64"/>
      </bottom>
      <diagonal/>
    </border>
    <border>
      <left/>
      <right/>
      <top style="thin">
        <color indexed="64"/>
      </top>
      <bottom style="double">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
      <left/>
      <right/>
      <top style="medium">
        <color auto="1"/>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43" fontId="1" fillId="0" borderId="0" applyFont="0" applyFill="0" applyBorder="0" applyAlignment="0" applyProtection="0"/>
  </cellStyleXfs>
  <cellXfs count="232">
    <xf numFmtId="0" fontId="0" fillId="0" borderId="0" xfId="0"/>
    <xf numFmtId="0" fontId="3" fillId="0" borderId="0" xfId="3" applyFont="1" applyAlignment="1">
      <alignment vertical="center" wrapText="1"/>
    </xf>
    <xf numFmtId="0" fontId="2" fillId="0" borderId="0" xfId="3" applyAlignment="1">
      <alignment vertical="center" wrapText="1"/>
    </xf>
    <xf numFmtId="0" fontId="2" fillId="0" borderId="0" xfId="3" applyFont="1" applyBorder="1" applyAlignment="1">
      <alignment vertical="center"/>
    </xf>
    <xf numFmtId="0" fontId="3" fillId="0" borderId="0" xfId="3" applyFont="1" applyBorder="1" applyAlignment="1">
      <alignment vertical="center" wrapText="1"/>
    </xf>
    <xf numFmtId="0" fontId="0" fillId="0" borderId="0" xfId="0" applyAlignment="1"/>
    <xf numFmtId="0" fontId="3" fillId="0" borderId="3" xfId="3" applyFont="1" applyFill="1" applyBorder="1" applyAlignment="1">
      <alignment horizontal="center" vertical="center" wrapText="1"/>
    </xf>
    <xf numFmtId="0" fontId="0" fillId="0" borderId="0" xfId="0" applyAlignment="1">
      <alignment vertical="center"/>
    </xf>
    <xf numFmtId="0" fontId="2" fillId="0" borderId="0" xfId="3" applyFont="1" applyAlignment="1">
      <alignment horizontal="left" vertical="center"/>
    </xf>
    <xf numFmtId="0" fontId="2" fillId="0" borderId="0" xfId="3" applyAlignment="1">
      <alignment vertical="center"/>
    </xf>
    <xf numFmtId="0" fontId="3" fillId="0" borderId="0" xfId="3" applyFont="1" applyAlignment="1">
      <alignment vertical="center"/>
    </xf>
    <xf numFmtId="0" fontId="2" fillId="0" borderId="0" xfId="3" applyFont="1" applyBorder="1" applyAlignment="1">
      <alignment horizontal="center" vertical="center"/>
    </xf>
    <xf numFmtId="0" fontId="2" fillId="0" borderId="0" xfId="3" applyFont="1" applyBorder="1" applyAlignment="1">
      <alignment horizontal="left" vertical="center"/>
    </xf>
    <xf numFmtId="6" fontId="3" fillId="0" borderId="4" xfId="3" applyNumberFormat="1" applyFont="1" applyBorder="1" applyAlignment="1">
      <alignment vertical="center" wrapText="1"/>
    </xf>
    <xf numFmtId="44" fontId="0" fillId="0" borderId="0" xfId="0" applyNumberFormat="1"/>
    <xf numFmtId="0" fontId="7" fillId="0" borderId="0" xfId="3" applyFont="1" applyBorder="1" applyAlignment="1">
      <alignment horizontal="center" vertical="center"/>
    </xf>
    <xf numFmtId="0" fontId="3" fillId="0" borderId="0" xfId="3" applyFont="1" applyBorder="1" applyAlignment="1">
      <alignment horizontal="left" vertical="center"/>
    </xf>
    <xf numFmtId="0" fontId="8" fillId="0" borderId="0" xfId="0" applyFont="1" applyBorder="1" applyAlignment="1"/>
    <xf numFmtId="0" fontId="2" fillId="0" borderId="0" xfId="3" applyFont="1" applyAlignment="1">
      <alignment horizontal="left" vertical="center" wrapText="1"/>
    </xf>
    <xf numFmtId="0" fontId="2" fillId="0" borderId="3" xfId="3" applyFont="1" applyBorder="1" applyAlignment="1">
      <alignment horizontal="center" vertical="center" wrapText="1"/>
    </xf>
    <xf numFmtId="6" fontId="2" fillId="0" borderId="0" xfId="3" applyNumberFormat="1" applyFont="1" applyAlignment="1">
      <alignment horizontal="center" vertical="center" wrapText="1"/>
    </xf>
    <xf numFmtId="0" fontId="2" fillId="0" borderId="0" xfId="3" applyFont="1" applyAlignment="1">
      <alignment horizontal="center" vertical="center" wrapText="1"/>
    </xf>
    <xf numFmtId="3" fontId="2" fillId="0" borderId="0" xfId="3" applyNumberFormat="1" applyFont="1" applyAlignment="1">
      <alignment horizontal="center" vertical="center" wrapText="1"/>
    </xf>
    <xf numFmtId="6" fontId="2" fillId="0" borderId="4" xfId="3" applyNumberFormat="1" applyFont="1" applyBorder="1" applyAlignment="1">
      <alignment horizontal="center" vertical="center" wrapText="1"/>
    </xf>
    <xf numFmtId="0" fontId="2" fillId="0" borderId="0" xfId="3" applyFont="1" applyBorder="1" applyAlignment="1">
      <alignment horizontal="left" vertical="center" wrapText="1"/>
    </xf>
    <xf numFmtId="0" fontId="2" fillId="0" borderId="0" xfId="3" applyFont="1" applyAlignment="1">
      <alignment vertical="center"/>
    </xf>
    <xf numFmtId="0" fontId="2" fillId="0" borderId="0" xfId="3" applyFont="1" applyAlignment="1">
      <alignment vertical="center" wrapText="1"/>
    </xf>
    <xf numFmtId="0" fontId="2" fillId="0" borderId="0" xfId="3" applyFont="1" applyFill="1" applyBorder="1" applyAlignment="1">
      <alignment vertical="center"/>
    </xf>
    <xf numFmtId="0" fontId="8" fillId="0" borderId="0" xfId="0" applyFont="1" applyBorder="1" applyAlignment="1">
      <alignment horizontal="center"/>
    </xf>
    <xf numFmtId="9" fontId="8" fillId="0" borderId="0" xfId="0" applyNumberFormat="1" applyFont="1" applyBorder="1" applyAlignment="1">
      <alignment horizontal="center"/>
    </xf>
    <xf numFmtId="0" fontId="8" fillId="0" borderId="0" xfId="0" applyFont="1"/>
    <xf numFmtId="6" fontId="2" fillId="0" borderId="0" xfId="3" applyNumberFormat="1" applyFont="1" applyFill="1" applyAlignment="1">
      <alignment horizontal="center" vertical="center" wrapText="1"/>
    </xf>
    <xf numFmtId="0" fontId="2" fillId="0" borderId="0" xfId="3" applyFont="1" applyFill="1" applyAlignment="1">
      <alignment horizontal="center" vertical="center" wrapText="1"/>
    </xf>
    <xf numFmtId="3" fontId="2" fillId="0" borderId="0" xfId="3" applyNumberFormat="1" applyFont="1" applyFill="1" applyAlignment="1">
      <alignment horizontal="center" vertical="center" wrapText="1"/>
    </xf>
    <xf numFmtId="6" fontId="2" fillId="0" borderId="4" xfId="3" applyNumberFormat="1" applyFont="1" applyFill="1" applyBorder="1" applyAlignment="1">
      <alignment horizontal="center" vertical="center" wrapText="1"/>
    </xf>
    <xf numFmtId="6" fontId="2" fillId="0" borderId="0" xfId="3" applyNumberFormat="1" applyFont="1" applyAlignment="1">
      <alignment vertical="center" wrapText="1"/>
    </xf>
    <xf numFmtId="0" fontId="2" fillId="0" borderId="0" xfId="3" applyFont="1" applyBorder="1" applyAlignment="1">
      <alignment vertical="center" wrapText="1"/>
    </xf>
    <xf numFmtId="0" fontId="8" fillId="0" borderId="0" xfId="0" applyFont="1" applyBorder="1" applyAlignment="1">
      <alignment horizontal="center" vertical="center"/>
    </xf>
    <xf numFmtId="0" fontId="8" fillId="0" borderId="0" xfId="0" applyFont="1" applyAlignment="1">
      <alignment vertical="center"/>
    </xf>
    <xf numFmtId="6" fontId="2" fillId="0" borderId="0" xfId="3" applyNumberFormat="1" applyFont="1" applyBorder="1" applyAlignment="1">
      <alignment vertical="center"/>
    </xf>
    <xf numFmtId="3" fontId="2" fillId="0" borderId="0" xfId="3" applyNumberFormat="1" applyFont="1" applyBorder="1" applyAlignment="1">
      <alignment vertical="center"/>
    </xf>
    <xf numFmtId="6" fontId="2" fillId="0" borderId="0" xfId="3" applyNumberFormat="1" applyFont="1" applyBorder="1" applyAlignment="1">
      <alignment horizontal="center" vertical="center" wrapText="1"/>
    </xf>
    <xf numFmtId="0" fontId="2" fillId="0" borderId="0" xfId="3" applyFont="1" applyFill="1" applyAlignment="1">
      <alignment horizontal="left" vertical="center"/>
    </xf>
    <xf numFmtId="0" fontId="2" fillId="0" borderId="0" xfId="3" applyFont="1" applyFill="1" applyAlignment="1">
      <alignment vertical="center" wrapText="1"/>
    </xf>
    <xf numFmtId="6" fontId="2" fillId="0" borderId="0" xfId="3" applyNumberFormat="1" applyFont="1" applyFill="1" applyAlignment="1">
      <alignment vertical="center" wrapText="1"/>
    </xf>
    <xf numFmtId="0" fontId="2" fillId="0" borderId="0" xfId="3" applyFont="1" applyFill="1" applyAlignment="1">
      <alignment horizontal="left" vertical="center" indent="4"/>
    </xf>
    <xf numFmtId="6" fontId="2" fillId="0" borderId="0" xfId="3" applyNumberFormat="1" applyFont="1" applyFill="1" applyBorder="1" applyAlignment="1">
      <alignment vertical="center" wrapText="1"/>
    </xf>
    <xf numFmtId="3" fontId="2" fillId="0" borderId="0" xfId="3" applyNumberFormat="1" applyFont="1" applyAlignment="1">
      <alignment vertical="center" wrapText="1"/>
    </xf>
    <xf numFmtId="6" fontId="2" fillId="0" borderId="0" xfId="3" applyNumberFormat="1" applyAlignment="1">
      <alignment vertical="center"/>
    </xf>
    <xf numFmtId="9" fontId="2" fillId="0" borderId="0" xfId="3" applyNumberFormat="1" applyAlignment="1">
      <alignment vertical="center" wrapText="1"/>
    </xf>
    <xf numFmtId="0" fontId="2" fillId="0" borderId="0" xfId="3" applyAlignment="1">
      <alignment horizontal="right" vertical="center" wrapText="1"/>
    </xf>
    <xf numFmtId="0" fontId="2" fillId="0" borderId="0" xfId="3" applyFont="1" applyBorder="1" applyAlignment="1">
      <alignment horizontal="left" vertical="center"/>
    </xf>
    <xf numFmtId="9" fontId="2" fillId="0" borderId="0" xfId="3" applyNumberFormat="1" applyFont="1" applyBorder="1" applyAlignment="1">
      <alignment horizontal="center" vertical="center"/>
    </xf>
    <xf numFmtId="0" fontId="2" fillId="0" borderId="0" xfId="3" applyFont="1" applyAlignment="1">
      <alignment horizontal="center" vertical="center" wrapText="1"/>
    </xf>
    <xf numFmtId="0" fontId="8" fillId="0" borderId="0" xfId="0" applyFont="1" applyAlignment="1">
      <alignment vertical="center" wrapText="1"/>
    </xf>
    <xf numFmtId="0" fontId="2" fillId="0" borderId="0" xfId="3" applyFont="1" applyBorder="1" applyAlignment="1">
      <alignment horizontal="center" vertical="center"/>
    </xf>
    <xf numFmtId="6" fontId="2" fillId="0" borderId="0" xfId="3" applyNumberFormat="1" applyFont="1" applyBorder="1" applyAlignment="1">
      <alignment horizontal="center" vertical="center"/>
    </xf>
    <xf numFmtId="0" fontId="2" fillId="0" borderId="0" xfId="3" applyFont="1" applyBorder="1" applyAlignment="1">
      <alignment horizontal="left" vertical="center" wrapText="1"/>
    </xf>
    <xf numFmtId="0" fontId="2" fillId="0" borderId="0" xfId="3" applyFont="1" applyAlignment="1">
      <alignment horizontal="left" vertical="center"/>
    </xf>
    <xf numFmtId="0" fontId="2" fillId="0" borderId="0" xfId="3" applyBorder="1" applyAlignment="1">
      <alignment horizontal="center" vertical="center" wrapText="1"/>
    </xf>
    <xf numFmtId="0" fontId="5" fillId="0" borderId="0" xfId="3" applyFont="1" applyAlignment="1">
      <alignment horizontal="left" vertical="center" wrapText="1"/>
    </xf>
    <xf numFmtId="0" fontId="2" fillId="0" borderId="0" xfId="3" applyAlignment="1">
      <alignment horizontal="center" vertical="center" wrapText="1"/>
    </xf>
    <xf numFmtId="0" fontId="8" fillId="0" borderId="0" xfId="0" applyFont="1" applyBorder="1" applyAlignment="1">
      <alignment horizontal="left"/>
    </xf>
    <xf numFmtId="0" fontId="2" fillId="0" borderId="0" xfId="3" applyFont="1" applyBorder="1" applyAlignment="1">
      <alignment horizontal="left" vertical="center"/>
    </xf>
    <xf numFmtId="0" fontId="2" fillId="0" borderId="0" xfId="3" applyFont="1" applyFill="1" applyBorder="1" applyAlignment="1">
      <alignment horizontal="left" vertical="center"/>
    </xf>
    <xf numFmtId="0" fontId="3" fillId="0" borderId="0" xfId="3" applyFont="1" applyAlignment="1">
      <alignment horizontal="center" vertical="center" wrapText="1"/>
    </xf>
    <xf numFmtId="0" fontId="2" fillId="0" borderId="0" xfId="3" applyFont="1" applyAlignment="1">
      <alignment horizontal="center" vertical="center" wrapText="1"/>
    </xf>
    <xf numFmtId="0" fontId="8" fillId="0" borderId="0" xfId="0" applyFont="1" applyAlignment="1">
      <alignment horizontal="center" vertical="center" wrapText="1"/>
    </xf>
    <xf numFmtId="0" fontId="3" fillId="0" borderId="0" xfId="0" applyFont="1" applyBorder="1" applyAlignment="1">
      <alignment horizontal="center" vertical="center"/>
    </xf>
    <xf numFmtId="0" fontId="8" fillId="0" borderId="0" xfId="0" applyFont="1" applyAlignment="1">
      <alignment vertical="center" wrapText="1"/>
    </xf>
    <xf numFmtId="0" fontId="2" fillId="0" borderId="0" xfId="0" applyFont="1" applyAlignment="1">
      <alignment horizontal="left" vertical="center" wrapText="1"/>
    </xf>
    <xf numFmtId="0" fontId="5" fillId="0" borderId="0" xfId="0" applyFont="1" applyAlignment="1">
      <alignment horizontal="left" vertical="center" wrapText="1"/>
    </xf>
    <xf numFmtId="0" fontId="3" fillId="0" borderId="0" xfId="0" applyFont="1" applyAlignment="1">
      <alignment horizontal="left" vertical="center" wrapText="1"/>
    </xf>
    <xf numFmtId="0" fontId="8" fillId="0" borderId="0" xfId="0" applyFont="1" applyBorder="1" applyAlignment="1">
      <alignment horizontal="left" vertical="center" wrapText="1"/>
    </xf>
    <xf numFmtId="0" fontId="2" fillId="0" borderId="0" xfId="3" applyFont="1" applyBorder="1" applyAlignment="1">
      <alignment horizontal="left" vertical="center" wrapText="1"/>
    </xf>
    <xf numFmtId="0" fontId="2" fillId="0" borderId="0" xfId="3" applyFont="1" applyBorder="1" applyAlignment="1">
      <alignment horizontal="center" vertical="center"/>
    </xf>
    <xf numFmtId="0" fontId="3" fillId="0" borderId="0" xfId="3" applyFont="1" applyBorder="1" applyAlignment="1">
      <alignment horizontal="left" vertical="top" wrapText="1"/>
    </xf>
    <xf numFmtId="6" fontId="2" fillId="0" borderId="0" xfId="3" applyNumberFormat="1" applyFont="1" applyBorder="1" applyAlignment="1">
      <alignment horizontal="center" vertical="center"/>
    </xf>
    <xf numFmtId="15" fontId="2" fillId="0" borderId="0" xfId="3" quotePrefix="1" applyNumberFormat="1" applyFont="1" applyBorder="1" applyAlignment="1">
      <alignment horizontal="center" vertical="center"/>
    </xf>
    <xf numFmtId="0" fontId="2" fillId="0" borderId="3" xfId="3" applyFont="1" applyBorder="1" applyAlignment="1">
      <alignment horizontal="center" vertical="center"/>
    </xf>
    <xf numFmtId="0" fontId="2" fillId="2" borderId="0" xfId="3" applyFont="1" applyFill="1" applyAlignment="1">
      <alignment horizontal="left" vertical="center" wrapText="1"/>
    </xf>
    <xf numFmtId="0" fontId="3" fillId="0" borderId="0" xfId="3" applyFont="1" applyAlignment="1">
      <alignment horizontal="left" vertical="top" wrapText="1"/>
    </xf>
    <xf numFmtId="15" fontId="2" fillId="0" borderId="0" xfId="3" applyNumberFormat="1" applyFont="1" applyBorder="1" applyAlignment="1">
      <alignment horizontal="center" vertical="center"/>
    </xf>
    <xf numFmtId="49" fontId="10" fillId="4" borderId="0" xfId="4" applyNumberFormat="1" applyFont="1" applyFill="1" applyBorder="1" applyAlignment="1">
      <alignment horizontal="left"/>
    </xf>
    <xf numFmtId="0" fontId="0" fillId="0" borderId="0" xfId="0"/>
    <xf numFmtId="0" fontId="0" fillId="0" borderId="0" xfId="0" applyBorder="1"/>
    <xf numFmtId="0" fontId="2" fillId="0" borderId="0" xfId="3" applyFont="1" applyBorder="1" applyAlignment="1">
      <alignment horizontal="center" vertical="center" wrapText="1"/>
    </xf>
    <xf numFmtId="0" fontId="3" fillId="0" borderId="0" xfId="3" applyFont="1" applyFill="1" applyAlignment="1">
      <alignment vertical="center" wrapText="1"/>
    </xf>
    <xf numFmtId="6" fontId="2" fillId="3" borderId="0" xfId="3" applyNumberFormat="1" applyFill="1" applyAlignment="1">
      <alignment vertical="center" wrapText="1"/>
    </xf>
    <xf numFmtId="0" fontId="3" fillId="3" borderId="0" xfId="3" applyFont="1" applyFill="1" applyAlignment="1">
      <alignment vertical="center" wrapText="1"/>
    </xf>
    <xf numFmtId="0" fontId="2" fillId="3" borderId="0" xfId="3" applyFont="1" applyFill="1" applyAlignment="1">
      <alignment horizontal="right" vertical="center" wrapText="1"/>
    </xf>
    <xf numFmtId="9" fontId="2" fillId="3" borderId="0" xfId="2" applyFont="1" applyFill="1" applyAlignment="1">
      <alignment vertical="center" wrapText="1"/>
    </xf>
    <xf numFmtId="0" fontId="2" fillId="3" borderId="0" xfId="3" applyFill="1" applyAlignment="1">
      <alignment vertical="center" wrapText="1"/>
    </xf>
    <xf numFmtId="166" fontId="2" fillId="3" borderId="0" xfId="3" applyNumberFormat="1" applyFill="1" applyAlignment="1">
      <alignment vertical="center" wrapText="1"/>
    </xf>
    <xf numFmtId="166" fontId="2" fillId="3" borderId="0" xfId="3" applyNumberFormat="1" applyFill="1" applyAlignment="1">
      <alignment horizontal="center" vertical="center" wrapText="1"/>
    </xf>
    <xf numFmtId="8" fontId="2" fillId="0" borderId="0" xfId="3" applyNumberFormat="1" applyAlignment="1">
      <alignment horizontal="left" vertical="center" wrapText="1"/>
    </xf>
    <xf numFmtId="181" fontId="0" fillId="3" borderId="0" xfId="4" applyNumberFormat="1" applyFont="1" applyFill="1" applyAlignment="1">
      <alignment vertical="center"/>
    </xf>
    <xf numFmtId="165" fontId="2" fillId="3" borderId="0" xfId="3" applyNumberFormat="1" applyFill="1" applyAlignment="1">
      <alignment horizontal="center" vertical="center"/>
    </xf>
    <xf numFmtId="6" fontId="2" fillId="3" borderId="4" xfId="3" applyNumberFormat="1" applyFill="1" applyBorder="1" applyAlignment="1">
      <alignment vertical="center" wrapText="1"/>
    </xf>
    <xf numFmtId="0" fontId="4" fillId="3" borderId="0" xfId="3" applyFont="1" applyFill="1" applyAlignment="1">
      <alignment horizontal="right" vertical="center" wrapText="1"/>
    </xf>
    <xf numFmtId="169" fontId="2" fillId="3" borderId="0" xfId="3" applyNumberFormat="1" applyFill="1" applyAlignment="1">
      <alignment horizontal="center" vertical="center" wrapText="1"/>
    </xf>
    <xf numFmtId="8" fontId="2" fillId="3" borderId="0" xfId="3" applyNumberFormat="1" applyFill="1" applyAlignment="1">
      <alignment vertical="center" wrapText="1"/>
    </xf>
    <xf numFmtId="9" fontId="2" fillId="3" borderId="0" xfId="3" applyNumberFormat="1" applyFont="1" applyFill="1" applyAlignment="1">
      <alignment horizontal="right" vertical="center" wrapText="1"/>
    </xf>
    <xf numFmtId="0" fontId="8" fillId="0" borderId="0" xfId="0" quotePrefix="1" applyFont="1" applyBorder="1" applyAlignment="1">
      <alignment horizontal="left"/>
    </xf>
    <xf numFmtId="6" fontId="8" fillId="0" borderId="0" xfId="0" applyNumberFormat="1" applyFont="1" applyBorder="1" applyAlignment="1">
      <alignment horizontal="left"/>
    </xf>
    <xf numFmtId="6" fontId="8" fillId="0" borderId="0" xfId="0" applyNumberFormat="1" applyFont="1" applyBorder="1" applyAlignment="1">
      <alignment horizontal="center" wrapText="1"/>
    </xf>
    <xf numFmtId="6" fontId="2" fillId="0" borderId="0" xfId="3" applyNumberFormat="1" applyFont="1" applyFill="1" applyBorder="1" applyAlignment="1">
      <alignment horizontal="center" vertical="center"/>
    </xf>
    <xf numFmtId="0" fontId="8" fillId="0" borderId="0" xfId="0" applyFont="1" applyBorder="1"/>
    <xf numFmtId="0" fontId="3" fillId="3" borderId="0" xfId="3" applyFont="1" applyFill="1" applyAlignment="1">
      <alignment horizontal="left" vertical="center" wrapText="1"/>
    </xf>
    <xf numFmtId="0" fontId="2" fillId="3" borderId="0" xfId="3" applyFont="1" applyFill="1" applyAlignment="1">
      <alignment horizontal="left" vertical="center" wrapText="1"/>
    </xf>
    <xf numFmtId="0" fontId="2" fillId="3" borderId="0" xfId="3" applyFont="1" applyFill="1" applyAlignment="1">
      <alignment horizontal="left" vertical="center"/>
    </xf>
    <xf numFmtId="0" fontId="3" fillId="3" borderId="3" xfId="3" applyFont="1" applyFill="1" applyBorder="1" applyAlignment="1">
      <alignment horizontal="center" vertical="center" wrapText="1"/>
    </xf>
    <xf numFmtId="0" fontId="3" fillId="3" borderId="3" xfId="3" applyFont="1" applyFill="1" applyBorder="1" applyAlignment="1">
      <alignment horizontal="center" vertical="center" wrapText="1"/>
    </xf>
    <xf numFmtId="6" fontId="2" fillId="3" borderId="0" xfId="3" applyNumberFormat="1" applyFont="1" applyFill="1" applyAlignment="1">
      <alignment vertical="center" wrapText="1"/>
    </xf>
    <xf numFmtId="0" fontId="2" fillId="3" borderId="0" xfId="3" applyFont="1" applyFill="1" applyAlignment="1">
      <alignment vertical="center" wrapText="1"/>
    </xf>
    <xf numFmtId="167" fontId="2" fillId="3" borderId="0" xfId="4" applyNumberFormat="1" applyFont="1" applyFill="1" applyAlignment="1">
      <alignment vertical="center" wrapText="1"/>
    </xf>
    <xf numFmtId="6" fontId="2" fillId="3" borderId="4" xfId="3" applyNumberFormat="1" applyFont="1" applyFill="1" applyBorder="1" applyAlignment="1">
      <alignment horizontal="center" vertical="center" wrapText="1"/>
    </xf>
    <xf numFmtId="6" fontId="2" fillId="3" borderId="4" xfId="3" applyNumberFormat="1" applyFont="1" applyFill="1" applyBorder="1" applyAlignment="1">
      <alignment horizontal="center" vertical="center" wrapText="1"/>
    </xf>
    <xf numFmtId="6" fontId="2" fillId="3" borderId="4" xfId="3" applyNumberFormat="1" applyFont="1" applyFill="1" applyBorder="1" applyAlignment="1">
      <alignment vertical="center" wrapText="1"/>
    </xf>
    <xf numFmtId="0" fontId="3" fillId="0" borderId="0" xfId="0" applyFont="1" applyBorder="1" applyAlignment="1">
      <alignment horizontal="left" vertical="center" wrapText="1"/>
    </xf>
    <xf numFmtId="166" fontId="8" fillId="0" borderId="0" xfId="0" applyNumberFormat="1" applyFont="1" applyBorder="1" applyAlignment="1">
      <alignment horizontal="center" vertical="center"/>
    </xf>
    <xf numFmtId="0" fontId="2" fillId="0" borderId="0" xfId="0" quotePrefix="1" applyFont="1" applyBorder="1" applyAlignment="1">
      <alignment vertical="center" wrapText="1"/>
    </xf>
    <xf numFmtId="0" fontId="8" fillId="0" borderId="0" xfId="0" applyFont="1" applyBorder="1" applyAlignment="1">
      <alignment vertical="center" wrapText="1"/>
    </xf>
    <xf numFmtId="9" fontId="8" fillId="0" borderId="0" xfId="0" applyNumberFormat="1" applyFont="1" applyBorder="1" applyAlignment="1">
      <alignment horizontal="center" vertical="center"/>
    </xf>
    <xf numFmtId="0" fontId="8" fillId="0" borderId="0" xfId="0" applyFont="1" applyBorder="1" applyAlignment="1">
      <alignment vertical="center"/>
    </xf>
    <xf numFmtId="0" fontId="3" fillId="0" borderId="0" xfId="0" applyFont="1" applyBorder="1" applyAlignment="1">
      <alignment vertical="center"/>
    </xf>
    <xf numFmtId="0" fontId="2" fillId="0" borderId="0" xfId="0" applyFont="1" applyBorder="1" applyAlignment="1">
      <alignment vertical="center" wrapText="1"/>
    </xf>
    <xf numFmtId="0" fontId="2" fillId="0" borderId="0" xfId="0" applyFont="1" applyBorder="1" applyAlignment="1">
      <alignment vertical="center"/>
    </xf>
    <xf numFmtId="0" fontId="2" fillId="3" borderId="5"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2" fillId="3" borderId="5" xfId="0" applyFont="1" applyFill="1" applyBorder="1" applyAlignment="1">
      <alignment horizontal="left" vertical="center" wrapText="1" indent="1"/>
    </xf>
    <xf numFmtId="0" fontId="8" fillId="3" borderId="6" xfId="0" applyFont="1" applyFill="1" applyBorder="1" applyAlignment="1">
      <alignment horizontal="left" vertical="center" wrapText="1" indent="1"/>
    </xf>
    <xf numFmtId="0" fontId="8" fillId="3" borderId="7" xfId="0" applyFont="1" applyFill="1" applyBorder="1" applyAlignment="1">
      <alignment horizontal="left" vertical="center" wrapText="1" indent="1"/>
    </xf>
    <xf numFmtId="38" fontId="8" fillId="3" borderId="1" xfId="0" applyNumberFormat="1" applyFont="1" applyFill="1" applyBorder="1" applyAlignment="1">
      <alignment horizontal="right" vertical="center"/>
    </xf>
    <xf numFmtId="0" fontId="8" fillId="3" borderId="5" xfId="0" applyFont="1" applyFill="1" applyBorder="1" applyAlignment="1">
      <alignment horizontal="left" vertical="center" wrapText="1"/>
    </xf>
    <xf numFmtId="0" fontId="8" fillId="3" borderId="5" xfId="0" applyFont="1" applyFill="1" applyBorder="1" applyAlignment="1">
      <alignment horizontal="left" vertical="center" wrapText="1" indent="1"/>
    </xf>
    <xf numFmtId="0" fontId="2" fillId="3" borderId="0" xfId="3" applyFont="1" applyFill="1" applyAlignment="1">
      <alignment horizontal="left" vertical="center" indent="2"/>
    </xf>
    <xf numFmtId="168" fontId="2" fillId="3" borderId="0" xfId="1" applyNumberFormat="1" applyFont="1" applyFill="1" applyAlignment="1">
      <alignment vertical="center" wrapText="1"/>
    </xf>
    <xf numFmtId="3" fontId="2" fillId="3" borderId="0" xfId="3" applyNumberFormat="1" applyFont="1" applyFill="1" applyAlignment="1">
      <alignment vertical="center" wrapText="1"/>
    </xf>
    <xf numFmtId="3" fontId="2" fillId="3" borderId="3" xfId="3" applyNumberFormat="1" applyFont="1" applyFill="1" applyBorder="1" applyAlignment="1">
      <alignment vertical="center" wrapText="1"/>
    </xf>
    <xf numFmtId="0" fontId="2" fillId="3" borderId="0" xfId="3" applyFont="1" applyFill="1" applyAlignment="1">
      <alignment horizontal="left" vertical="center" indent="4"/>
    </xf>
    <xf numFmtId="0" fontId="3" fillId="3" borderId="0" xfId="3" applyFont="1" applyFill="1" applyAlignment="1">
      <alignment vertical="center"/>
    </xf>
    <xf numFmtId="168" fontId="2" fillId="3" borderId="4" xfId="3" applyNumberFormat="1" applyFont="1" applyFill="1" applyBorder="1" applyAlignment="1">
      <alignment vertical="center" wrapText="1"/>
    </xf>
    <xf numFmtId="0" fontId="2" fillId="5" borderId="0" xfId="3" applyFont="1" applyFill="1" applyAlignment="1">
      <alignment horizontal="left" vertical="center" indent="4"/>
    </xf>
    <xf numFmtId="0" fontId="2" fillId="5" borderId="0" xfId="3" applyFont="1" applyFill="1" applyBorder="1" applyAlignment="1">
      <alignment horizontal="center" vertical="center"/>
    </xf>
    <xf numFmtId="6" fontId="2" fillId="5" borderId="0" xfId="3" applyNumberFormat="1" applyFont="1" applyFill="1" applyBorder="1" applyAlignment="1">
      <alignment vertical="center" wrapText="1"/>
    </xf>
    <xf numFmtId="15" fontId="2" fillId="5" borderId="0" xfId="3" quotePrefix="1" applyNumberFormat="1" applyFont="1" applyFill="1" applyBorder="1" applyAlignment="1">
      <alignment horizontal="center" vertical="center"/>
    </xf>
    <xf numFmtId="15" fontId="2" fillId="5" borderId="0" xfId="3" applyNumberFormat="1" applyFont="1" applyFill="1" applyBorder="1" applyAlignment="1">
      <alignment horizontal="center" vertical="center"/>
    </xf>
    <xf numFmtId="0" fontId="2" fillId="3" borderId="0" xfId="3" applyFont="1" applyFill="1" applyAlignment="1">
      <alignment vertical="center"/>
    </xf>
    <xf numFmtId="0" fontId="2" fillId="3" borderId="0" xfId="3" applyFont="1" applyFill="1" applyBorder="1" applyAlignment="1">
      <alignment vertical="center"/>
    </xf>
    <xf numFmtId="0" fontId="8" fillId="3" borderId="0" xfId="0" applyFont="1" applyFill="1"/>
    <xf numFmtId="167" fontId="2" fillId="3" borderId="0" xfId="4" applyNumberFormat="1" applyFont="1" applyFill="1" applyBorder="1" applyAlignment="1">
      <alignment vertical="center"/>
    </xf>
    <xf numFmtId="15" fontId="2" fillId="3" borderId="0" xfId="3" quotePrefix="1" applyNumberFormat="1" applyFont="1" applyFill="1" applyBorder="1" applyAlignment="1">
      <alignment vertical="center"/>
    </xf>
    <xf numFmtId="15" fontId="2" fillId="3" borderId="0" xfId="3" applyNumberFormat="1" applyFont="1" applyFill="1" applyBorder="1" applyAlignment="1">
      <alignment vertical="center"/>
    </xf>
    <xf numFmtId="0" fontId="2" fillId="5" borderId="2" xfId="3" applyFont="1" applyFill="1" applyBorder="1" applyAlignment="1">
      <alignment horizontal="left" vertical="center" indent="4"/>
    </xf>
    <xf numFmtId="15" fontId="2" fillId="5" borderId="2" xfId="3" quotePrefix="1" applyNumberFormat="1" applyFont="1" applyFill="1" applyBorder="1" applyAlignment="1">
      <alignment horizontal="center" vertical="center"/>
    </xf>
    <xf numFmtId="15" fontId="2" fillId="5" borderId="2" xfId="3" applyNumberFormat="1" applyFont="1" applyFill="1" applyBorder="1" applyAlignment="1">
      <alignment horizontal="center" vertical="center"/>
    </xf>
    <xf numFmtId="6" fontId="2" fillId="5" borderId="2" xfId="3" applyNumberFormat="1" applyFont="1" applyFill="1" applyBorder="1" applyAlignment="1">
      <alignment vertical="center" wrapText="1"/>
    </xf>
    <xf numFmtId="0" fontId="2" fillId="5" borderId="2" xfId="3" applyFont="1" applyFill="1" applyBorder="1" applyAlignment="1">
      <alignment horizontal="center" vertical="center"/>
    </xf>
    <xf numFmtId="0" fontId="2" fillId="5" borderId="0" xfId="3" applyFont="1" applyFill="1" applyAlignment="1">
      <alignment vertical="center" wrapText="1"/>
    </xf>
    <xf numFmtId="0" fontId="2" fillId="5" borderId="0" xfId="3" applyFont="1" applyFill="1" applyBorder="1" applyAlignment="1">
      <alignment vertical="center" wrapText="1"/>
    </xf>
    <xf numFmtId="0" fontId="2" fillId="5" borderId="2" xfId="3" applyFont="1" applyFill="1" applyBorder="1" applyAlignment="1">
      <alignment vertical="center" wrapText="1"/>
    </xf>
    <xf numFmtId="0" fontId="2" fillId="0" borderId="0" xfId="3" applyFont="1" applyFill="1" applyAlignment="1">
      <alignment horizontal="center" vertical="center" wrapText="1"/>
    </xf>
    <xf numFmtId="0" fontId="2" fillId="0" borderId="9" xfId="3" applyFont="1" applyFill="1" applyBorder="1" applyAlignment="1">
      <alignment horizontal="center" vertical="center" wrapText="1"/>
    </xf>
    <xf numFmtId="0" fontId="2" fillId="3" borderId="0" xfId="3" applyFont="1" applyFill="1" applyAlignment="1">
      <alignment horizontal="left" vertical="center" wrapText="1" indent="2"/>
    </xf>
    <xf numFmtId="0" fontId="3" fillId="0" borderId="0" xfId="3" applyFont="1" applyFill="1" applyAlignment="1">
      <alignment horizontal="center" vertical="center"/>
    </xf>
    <xf numFmtId="0" fontId="2" fillId="3" borderId="0" xfId="3" applyFont="1" applyFill="1" applyAlignment="1">
      <alignment horizontal="left" vertical="center" indent="3"/>
    </xf>
    <xf numFmtId="6" fontId="2" fillId="3" borderId="8" xfId="3" applyNumberFormat="1" applyFont="1" applyFill="1" applyBorder="1" applyAlignment="1">
      <alignment vertical="center" wrapText="1"/>
    </xf>
    <xf numFmtId="0" fontId="8" fillId="3" borderId="0" xfId="0" applyFont="1" applyFill="1" applyBorder="1"/>
    <xf numFmtId="0" fontId="8" fillId="3" borderId="0" xfId="0" applyFont="1" applyFill="1" applyBorder="1" applyAlignment="1">
      <alignment horizontal="right"/>
    </xf>
    <xf numFmtId="9" fontId="8" fillId="3" borderId="0" xfId="2" applyFont="1" applyFill="1" applyBorder="1"/>
    <xf numFmtId="0" fontId="2" fillId="3" borderId="0" xfId="3" applyFont="1" applyFill="1" applyBorder="1" applyAlignment="1">
      <alignment horizontal="center" vertical="center"/>
    </xf>
    <xf numFmtId="176" fontId="8" fillId="3" borderId="0" xfId="1" applyNumberFormat="1" applyFont="1" applyFill="1" applyBorder="1"/>
    <xf numFmtId="175" fontId="8" fillId="3" borderId="3" xfId="0" applyNumberFormat="1" applyFont="1" applyFill="1" applyBorder="1"/>
    <xf numFmtId="176" fontId="8" fillId="3" borderId="0" xfId="0" applyNumberFormat="1" applyFont="1" applyFill="1" applyBorder="1"/>
    <xf numFmtId="175" fontId="8" fillId="3" borderId="3" xfId="4" applyNumberFormat="1" applyFont="1" applyFill="1" applyBorder="1"/>
    <xf numFmtId="176" fontId="8" fillId="3" borderId="4" xfId="1" applyNumberFormat="1" applyFont="1" applyFill="1" applyBorder="1"/>
    <xf numFmtId="0" fontId="2" fillId="5" borderId="0" xfId="3" applyFont="1" applyFill="1" applyBorder="1" applyAlignment="1">
      <alignment horizontal="center" vertical="center" wrapText="1"/>
    </xf>
    <xf numFmtId="6" fontId="2" fillId="5" borderId="0" xfId="3" applyNumberFormat="1" applyFont="1" applyFill="1" applyBorder="1" applyAlignment="1">
      <alignment horizontal="center" vertical="center" wrapText="1"/>
    </xf>
    <xf numFmtId="0" fontId="3" fillId="5" borderId="0" xfId="3" applyFont="1" applyFill="1" applyBorder="1" applyAlignment="1">
      <alignment vertical="center"/>
    </xf>
    <xf numFmtId="0" fontId="2" fillId="3"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8" fillId="3" borderId="1" xfId="0" applyFont="1" applyFill="1" applyBorder="1" applyAlignment="1">
      <alignment horizontal="center" vertical="center"/>
    </xf>
    <xf numFmtId="0" fontId="2" fillId="3" borderId="1" xfId="0" applyFont="1" applyFill="1" applyBorder="1" applyAlignment="1">
      <alignment horizontal="left" vertical="center" wrapText="1" indent="1"/>
    </xf>
    <xf numFmtId="0" fontId="8" fillId="3" borderId="1" xfId="0" applyFont="1" applyFill="1" applyBorder="1" applyAlignment="1">
      <alignment horizontal="left" vertical="center" wrapText="1" indent="1"/>
    </xf>
    <xf numFmtId="0" fontId="8" fillId="3" borderId="1" xfId="0" applyFont="1" applyFill="1" applyBorder="1" applyAlignment="1">
      <alignment vertical="center"/>
    </xf>
    <xf numFmtId="0" fontId="2" fillId="0" borderId="1" xfId="3" applyFont="1" applyFill="1" applyBorder="1" applyAlignment="1">
      <alignment horizontal="right" vertical="center"/>
    </xf>
    <xf numFmtId="0" fontId="2" fillId="0" borderId="1" xfId="3" applyFont="1" applyFill="1" applyBorder="1" applyAlignment="1">
      <alignment vertical="center"/>
    </xf>
    <xf numFmtId="0" fontId="2" fillId="0" borderId="6" xfId="3" applyFont="1" applyBorder="1" applyAlignment="1">
      <alignment horizontal="center" vertical="center"/>
    </xf>
    <xf numFmtId="0" fontId="2" fillId="3" borderId="0" xfId="3" applyFont="1" applyFill="1" applyBorder="1" applyAlignment="1">
      <alignment horizontal="left" vertical="center" indent="2"/>
    </xf>
    <xf numFmtId="0" fontId="2" fillId="3" borderId="0" xfId="3" applyFont="1" applyFill="1" applyBorder="1" applyAlignment="1">
      <alignment vertical="center" wrapText="1"/>
    </xf>
    <xf numFmtId="168" fontId="2" fillId="3" borderId="0" xfId="1" applyNumberFormat="1" applyFont="1" applyFill="1" applyBorder="1" applyAlignment="1">
      <alignment vertical="center" wrapText="1"/>
    </xf>
    <xf numFmtId="3" fontId="2" fillId="3" borderId="0" xfId="3" applyNumberFormat="1" applyFont="1" applyFill="1" applyBorder="1" applyAlignment="1">
      <alignment vertical="center" wrapText="1"/>
    </xf>
    <xf numFmtId="0" fontId="2" fillId="3" borderId="0" xfId="3" applyFont="1" applyFill="1" applyBorder="1" applyAlignment="1">
      <alignment horizontal="left" vertical="center" indent="4"/>
    </xf>
    <xf numFmtId="0" fontId="3" fillId="3" borderId="0" xfId="3" applyFont="1" applyFill="1" applyBorder="1" applyAlignment="1">
      <alignment vertical="center"/>
    </xf>
    <xf numFmtId="168" fontId="2" fillId="3" borderId="0" xfId="3" applyNumberFormat="1" applyFont="1" applyFill="1" applyBorder="1" applyAlignment="1">
      <alignment vertical="center" wrapText="1"/>
    </xf>
    <xf numFmtId="0" fontId="2" fillId="5" borderId="0" xfId="3" applyFont="1" applyFill="1" applyBorder="1" applyAlignment="1">
      <alignment horizontal="left" vertical="center" indent="4"/>
    </xf>
    <xf numFmtId="6" fontId="2" fillId="3" borderId="0" xfId="3" applyNumberFormat="1" applyFont="1" applyFill="1" applyBorder="1" applyAlignment="1">
      <alignment vertical="center" wrapText="1"/>
    </xf>
    <xf numFmtId="0" fontId="2" fillId="3" borderId="0" xfId="3" applyFont="1" applyFill="1" applyBorder="1" applyAlignment="1">
      <alignment horizontal="left" vertical="center" indent="3"/>
    </xf>
    <xf numFmtId="175" fontId="8" fillId="3" borderId="0" xfId="0" applyNumberFormat="1" applyFont="1" applyFill="1" applyBorder="1"/>
    <xf numFmtId="175" fontId="8" fillId="3" borderId="0" xfId="4" applyNumberFormat="1" applyFont="1" applyFill="1" applyBorder="1"/>
    <xf numFmtId="6" fontId="2" fillId="0" borderId="0" xfId="3" applyNumberFormat="1" applyFont="1" applyBorder="1" applyAlignment="1">
      <alignment vertical="center" wrapText="1"/>
    </xf>
    <xf numFmtId="0" fontId="2" fillId="0" borderId="0" xfId="3" quotePrefix="1" applyFont="1" applyBorder="1" applyAlignment="1">
      <alignment vertical="center" wrapText="1"/>
    </xf>
    <xf numFmtId="0" fontId="3" fillId="0" borderId="1" xfId="0" applyFont="1" applyBorder="1" applyAlignment="1">
      <alignment horizontal="center" vertical="center"/>
    </xf>
    <xf numFmtId="38" fontId="8" fillId="3" borderId="1" xfId="0" quotePrefix="1" applyNumberFormat="1" applyFont="1" applyFill="1" applyBorder="1" applyAlignment="1">
      <alignment horizontal="right" vertical="center"/>
    </xf>
    <xf numFmtId="0" fontId="3" fillId="0" borderId="5" xfId="0" applyFont="1" applyBorder="1" applyAlignment="1">
      <alignment horizontal="center" vertical="center"/>
    </xf>
    <xf numFmtId="0" fontId="3" fillId="0" borderId="1" xfId="0" applyFont="1" applyFill="1" applyBorder="1" applyAlignment="1">
      <alignment horizontal="center" vertical="center"/>
    </xf>
    <xf numFmtId="0" fontId="3" fillId="0" borderId="0" xfId="3" applyFont="1" applyFill="1" applyBorder="1" applyAlignment="1">
      <alignment vertical="center"/>
    </xf>
    <xf numFmtId="0" fontId="9" fillId="0" borderId="0" xfId="3" applyFont="1" applyFill="1" applyBorder="1" applyAlignment="1">
      <alignment horizontal="center" vertical="center"/>
    </xf>
    <xf numFmtId="0" fontId="2" fillId="3" borderId="0" xfId="3" applyFont="1" applyFill="1" applyBorder="1" applyAlignment="1">
      <alignment horizontal="left" vertical="center"/>
    </xf>
    <xf numFmtId="6" fontId="2" fillId="3" borderId="0" xfId="3" applyNumberFormat="1" applyFont="1" applyFill="1" applyBorder="1" applyAlignment="1">
      <alignment vertical="center"/>
    </xf>
    <xf numFmtId="3" fontId="2" fillId="3" borderId="0" xfId="3" applyNumberFormat="1" applyFont="1" applyFill="1" applyBorder="1" applyAlignment="1">
      <alignment vertical="center"/>
    </xf>
    <xf numFmtId="0" fontId="2" fillId="3" borderId="0" xfId="3" applyFont="1" applyFill="1" applyBorder="1" applyAlignment="1">
      <alignment horizontal="left" vertical="center"/>
    </xf>
    <xf numFmtId="38" fontId="2" fillId="3" borderId="0" xfId="3" applyNumberFormat="1" applyFont="1" applyFill="1" applyBorder="1" applyAlignment="1">
      <alignment vertical="center"/>
    </xf>
    <xf numFmtId="0" fontId="3" fillId="3" borderId="0" xfId="3" applyFont="1" applyFill="1" applyBorder="1" applyAlignment="1">
      <alignment vertical="center" wrapText="1"/>
    </xf>
    <xf numFmtId="38" fontId="2" fillId="3" borderId="3" xfId="3" applyNumberFormat="1" applyFont="1" applyFill="1" applyBorder="1" applyAlignment="1">
      <alignment vertical="center" wrapText="1"/>
    </xf>
    <xf numFmtId="0" fontId="2" fillId="3" borderId="0" xfId="3" applyFont="1" applyFill="1" applyAlignment="1">
      <alignment horizontal="left" vertical="center" indent="1"/>
    </xf>
    <xf numFmtId="0" fontId="2" fillId="3" borderId="0" xfId="3" applyFont="1" applyFill="1" applyAlignment="1">
      <alignment horizontal="left" vertical="center" wrapText="1" indent="1"/>
    </xf>
    <xf numFmtId="170" fontId="2" fillId="3" borderId="3" xfId="3" applyNumberFormat="1" applyFont="1" applyFill="1" applyBorder="1" applyAlignment="1">
      <alignment vertical="center" wrapText="1"/>
    </xf>
    <xf numFmtId="0" fontId="2" fillId="0" borderId="0" xfId="3" applyFont="1" applyFill="1" applyAlignment="1">
      <alignment horizontal="center" vertical="center"/>
    </xf>
    <xf numFmtId="167" fontId="2" fillId="3" borderId="3" xfId="4" applyNumberFormat="1" applyFont="1" applyFill="1" applyBorder="1" applyAlignment="1">
      <alignment vertical="center"/>
    </xf>
    <xf numFmtId="38" fontId="2" fillId="3" borderId="0" xfId="3" applyNumberFormat="1" applyFont="1" applyFill="1" applyAlignment="1">
      <alignment vertical="center" wrapText="1"/>
    </xf>
    <xf numFmtId="0" fontId="3" fillId="5" borderId="0" xfId="3" applyFont="1" applyFill="1" applyAlignment="1">
      <alignment vertical="center" wrapText="1"/>
    </xf>
    <xf numFmtId="0" fontId="2" fillId="0" borderId="6" xfId="3" applyFont="1" applyBorder="1" applyAlignment="1">
      <alignment horizontal="center" vertical="center" wrapText="1"/>
    </xf>
    <xf numFmtId="38" fontId="2" fillId="3" borderId="0" xfId="3" applyNumberFormat="1" applyFont="1" applyFill="1" applyBorder="1" applyAlignment="1">
      <alignment vertical="center" wrapText="1"/>
    </xf>
    <xf numFmtId="0" fontId="2" fillId="3" borderId="0" xfId="3" applyFont="1" applyFill="1" applyBorder="1" applyAlignment="1">
      <alignment horizontal="left" vertical="center" indent="1"/>
    </xf>
    <xf numFmtId="0" fontId="2" fillId="3" borderId="0" xfId="3" applyFont="1" applyFill="1" applyBorder="1" applyAlignment="1">
      <alignment horizontal="left" vertical="center" wrapText="1" indent="1"/>
    </xf>
    <xf numFmtId="0" fontId="2" fillId="3" borderId="0" xfId="3" applyFont="1" applyFill="1" applyBorder="1" applyAlignment="1">
      <alignment horizontal="left" vertical="center" wrapText="1" indent="2"/>
    </xf>
    <xf numFmtId="170" fontId="2" fillId="3" borderId="0" xfId="3" applyNumberFormat="1" applyFont="1" applyFill="1" applyBorder="1" applyAlignment="1">
      <alignment vertical="center" wrapText="1"/>
    </xf>
    <xf numFmtId="3" fontId="2" fillId="0" borderId="0" xfId="3" applyNumberFormat="1" applyFont="1" applyBorder="1" applyAlignment="1">
      <alignment vertical="center" wrapText="1"/>
    </xf>
    <xf numFmtId="44" fontId="0" fillId="0" borderId="0" xfId="0" applyNumberFormat="1" applyBorder="1"/>
  </cellXfs>
  <cellStyles count="5">
    <cellStyle name="Comma" xfId="4" builtinId="3"/>
    <cellStyle name="Currency" xfId="1" builtinId="4"/>
    <cellStyle name="Normal" xfId="0" builtinId="0"/>
    <cellStyle name="Normal 2" xfId="3"/>
    <cellStyle name="Percent" xfId="2" builtinId="5"/>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election activeCell="A2" sqref="A2:G2"/>
    </sheetView>
  </sheetViews>
  <sheetFormatPr defaultRowHeight="15"/>
  <cols>
    <col min="1" max="1" width="13.140625" style="84" customWidth="1"/>
    <col min="2" max="3" width="12.140625" style="84" customWidth="1"/>
    <col min="4" max="4" width="9.140625" style="84"/>
    <col min="5" max="5" width="12.28515625" style="84" customWidth="1"/>
    <col min="6" max="16384" width="9.140625" style="84"/>
  </cols>
  <sheetData>
    <row r="1" spans="1:7">
      <c r="A1" s="83" t="s">
        <v>151</v>
      </c>
      <c r="B1" s="83"/>
      <c r="C1" s="83"/>
      <c r="D1" s="83"/>
      <c r="E1" s="83"/>
      <c r="F1" s="83"/>
      <c r="G1" s="83"/>
    </row>
    <row r="2" spans="1:7" ht="39" customHeight="1">
      <c r="A2" s="74" t="s">
        <v>136</v>
      </c>
      <c r="B2" s="74"/>
      <c r="C2" s="74"/>
      <c r="D2" s="74"/>
      <c r="E2" s="74"/>
      <c r="F2" s="74"/>
      <c r="G2" s="74"/>
    </row>
    <row r="3" spans="1:7">
      <c r="A3" s="60" t="s">
        <v>2</v>
      </c>
      <c r="B3" s="60"/>
      <c r="C3" s="60"/>
      <c r="D3" s="60"/>
      <c r="E3" s="60"/>
      <c r="F3" s="60"/>
      <c r="G3" s="60"/>
    </row>
    <row r="4" spans="1:7">
      <c r="A4" s="60"/>
      <c r="B4" s="60"/>
      <c r="C4" s="60"/>
      <c r="D4" s="60"/>
      <c r="E4" s="60"/>
      <c r="F4" s="60"/>
      <c r="G4" s="60"/>
    </row>
    <row r="5" spans="1:7">
      <c r="A5" s="2"/>
      <c r="B5" s="2"/>
      <c r="C5" s="2"/>
      <c r="D5" s="2"/>
      <c r="E5" s="2"/>
      <c r="F5" s="2"/>
      <c r="G5" s="2"/>
    </row>
    <row r="6" spans="1:7">
      <c r="A6" s="9" t="s">
        <v>131</v>
      </c>
      <c r="B6" s="9"/>
      <c r="C6" s="2"/>
      <c r="D6" s="2"/>
      <c r="E6" s="2"/>
      <c r="F6" s="2"/>
      <c r="G6" s="2"/>
    </row>
    <row r="7" spans="1:7">
      <c r="A7" s="50" t="s">
        <v>132</v>
      </c>
      <c r="B7" s="88"/>
      <c r="C7" s="2"/>
      <c r="D7" s="49"/>
      <c r="E7" s="2"/>
      <c r="F7" s="49"/>
      <c r="G7" s="2"/>
    </row>
    <row r="8" spans="1:7">
      <c r="A8" s="2"/>
      <c r="B8" s="2"/>
      <c r="C8" s="2"/>
      <c r="D8" s="2"/>
      <c r="E8" s="2"/>
      <c r="F8" s="2"/>
      <c r="G8" s="2"/>
    </row>
    <row r="9" spans="1:7">
      <c r="A9" s="2" t="s">
        <v>121</v>
      </c>
      <c r="B9" s="2"/>
      <c r="C9" s="2"/>
      <c r="D9" s="2"/>
      <c r="E9" s="2"/>
      <c r="F9" s="2"/>
      <c r="G9" s="2"/>
    </row>
    <row r="10" spans="1:7">
      <c r="A10" s="9" t="s">
        <v>130</v>
      </c>
      <c r="B10" s="2"/>
      <c r="C10" s="2"/>
      <c r="D10" s="88"/>
      <c r="E10" s="2"/>
      <c r="F10" s="2"/>
      <c r="G10" s="2"/>
    </row>
    <row r="11" spans="1:7">
      <c r="A11" s="2"/>
      <c r="B11" s="2"/>
      <c r="C11" s="2"/>
      <c r="D11" s="2"/>
      <c r="E11" s="2"/>
      <c r="F11" s="2"/>
      <c r="G11" s="2"/>
    </row>
    <row r="12" spans="1:7">
      <c r="A12" s="9" t="s">
        <v>123</v>
      </c>
      <c r="B12" s="2"/>
      <c r="C12" s="2"/>
      <c r="D12" s="2"/>
      <c r="E12" s="2"/>
      <c r="F12" s="2"/>
      <c r="G12" s="2"/>
    </row>
    <row r="13" spans="1:7">
      <c r="A13" s="89" t="s">
        <v>5</v>
      </c>
      <c r="B13" s="90"/>
      <c r="C13" s="2"/>
      <c r="D13" s="2"/>
      <c r="E13" s="2"/>
      <c r="F13" s="2"/>
      <c r="G13" s="2"/>
    </row>
    <row r="14" spans="1:7">
      <c r="A14" s="89" t="s">
        <v>6</v>
      </c>
      <c r="B14" s="91"/>
      <c r="C14" s="2"/>
      <c r="D14" s="2"/>
      <c r="E14" s="2"/>
      <c r="F14" s="2"/>
      <c r="G14" s="2"/>
    </row>
    <row r="15" spans="1:7">
      <c r="A15" s="89" t="s">
        <v>7</v>
      </c>
      <c r="B15" s="92"/>
      <c r="C15" s="2"/>
      <c r="D15" s="2"/>
      <c r="E15" s="2"/>
      <c r="F15" s="2"/>
      <c r="G15" s="2"/>
    </row>
    <row r="16" spans="1:7">
      <c r="A16" s="89" t="s">
        <v>8</v>
      </c>
      <c r="B16" s="93"/>
      <c r="C16" s="2"/>
      <c r="D16" s="2"/>
      <c r="E16" s="2"/>
      <c r="F16" s="2"/>
      <c r="G16" s="2"/>
    </row>
    <row r="17" spans="1:7">
      <c r="A17" s="89" t="s">
        <v>9</v>
      </c>
      <c r="B17" s="93"/>
      <c r="C17" s="2"/>
      <c r="D17" s="2"/>
      <c r="E17" s="2"/>
      <c r="F17" s="2"/>
      <c r="G17" s="2"/>
    </row>
    <row r="18" spans="1:7">
      <c r="A18" s="89" t="s">
        <v>10</v>
      </c>
      <c r="B18" s="92"/>
      <c r="C18" s="2"/>
      <c r="D18" s="2"/>
      <c r="E18" s="2"/>
      <c r="F18" s="2"/>
      <c r="G18" s="2"/>
    </row>
    <row r="19" spans="1:7">
      <c r="A19" s="2"/>
      <c r="B19" s="2"/>
      <c r="C19" s="2"/>
      <c r="D19" s="2"/>
      <c r="E19" s="2"/>
      <c r="F19" s="2"/>
      <c r="G19" s="2"/>
    </row>
    <row r="20" spans="1:7">
      <c r="A20" s="2" t="s">
        <v>3</v>
      </c>
      <c r="B20" s="94"/>
      <c r="C20" s="94"/>
      <c r="D20" s="2"/>
      <c r="E20" s="2"/>
      <c r="F20" s="2"/>
      <c r="G20" s="2"/>
    </row>
    <row r="21" spans="1:7">
      <c r="A21" s="2"/>
      <c r="B21" s="2"/>
      <c r="C21" s="2"/>
      <c r="D21" s="2"/>
      <c r="E21" s="2"/>
      <c r="F21" s="2"/>
      <c r="G21" s="2"/>
    </row>
    <row r="22" spans="1:7">
      <c r="D22" s="2"/>
      <c r="E22" s="2"/>
      <c r="F22" s="2"/>
    </row>
    <row r="23" spans="1:7">
      <c r="D23" s="2"/>
      <c r="E23" s="2"/>
      <c r="F23" s="2"/>
    </row>
  </sheetData>
  <mergeCells count="4">
    <mergeCell ref="A1:G1"/>
    <mergeCell ref="A2:G2"/>
    <mergeCell ref="A3:G4"/>
    <mergeCell ref="B20:C20"/>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workbookViewId="0">
      <selection sqref="A1:G1"/>
    </sheetView>
  </sheetViews>
  <sheetFormatPr defaultRowHeight="15"/>
  <cols>
    <col min="1" max="1" width="13.140625" customWidth="1"/>
    <col min="2" max="3" width="12.140625" customWidth="1"/>
    <col min="4" max="4" width="12.7109375" bestFit="1" customWidth="1"/>
    <col min="5" max="5" width="12.28515625" customWidth="1"/>
    <col min="6" max="6" width="12.7109375" bestFit="1" customWidth="1"/>
  </cols>
  <sheetData>
    <row r="1" spans="1:13">
      <c r="A1" s="83" t="s">
        <v>146</v>
      </c>
      <c r="B1" s="83"/>
      <c r="C1" s="83"/>
      <c r="D1" s="83"/>
      <c r="E1" s="83"/>
      <c r="F1" s="83"/>
      <c r="G1" s="83"/>
    </row>
    <row r="2" spans="1:13" ht="44.25" customHeight="1">
      <c r="A2" s="74" t="s">
        <v>145</v>
      </c>
      <c r="B2" s="74"/>
      <c r="C2" s="74"/>
      <c r="D2" s="74"/>
      <c r="E2" s="74"/>
      <c r="F2" s="74"/>
      <c r="G2" s="74"/>
      <c r="I2" s="5"/>
      <c r="J2" s="5"/>
      <c r="K2" s="5"/>
      <c r="L2" s="5"/>
      <c r="M2" s="5"/>
    </row>
    <row r="3" spans="1:13">
      <c r="A3" s="59"/>
      <c r="B3" s="59"/>
      <c r="C3" s="59"/>
      <c r="D3" s="59"/>
      <c r="E3" s="59"/>
      <c r="F3" s="59"/>
      <c r="G3" s="59"/>
    </row>
    <row r="4" spans="1:13">
      <c r="A4" s="60" t="s">
        <v>4</v>
      </c>
      <c r="B4" s="60"/>
      <c r="C4" s="60"/>
      <c r="D4" s="60"/>
      <c r="E4" s="60"/>
      <c r="F4" s="60"/>
      <c r="G4" s="60"/>
    </row>
    <row r="5" spans="1:13">
      <c r="A5" s="60"/>
      <c r="B5" s="60"/>
      <c r="C5" s="60"/>
      <c r="D5" s="60"/>
      <c r="E5" s="60"/>
      <c r="F5" s="60"/>
      <c r="G5" s="60"/>
    </row>
    <row r="6" spans="1:13">
      <c r="A6" s="2"/>
      <c r="B6" s="2"/>
      <c r="C6" s="2"/>
      <c r="D6" s="2"/>
      <c r="E6" s="2"/>
      <c r="F6" s="2"/>
      <c r="G6" s="2"/>
    </row>
    <row r="7" spans="1:13">
      <c r="A7" s="26" t="s">
        <v>128</v>
      </c>
      <c r="B7" s="2"/>
      <c r="C7" s="2"/>
      <c r="D7" s="2"/>
      <c r="E7" s="2"/>
      <c r="F7" s="2"/>
      <c r="G7" s="2"/>
    </row>
    <row r="8" spans="1:13">
      <c r="A8" s="9" t="s">
        <v>129</v>
      </c>
      <c r="B8" s="2"/>
      <c r="C8" s="2"/>
      <c r="D8" s="101">
        <f>112825*9.38507</f>
        <v>1058870.52275</v>
      </c>
      <c r="E8" s="2"/>
      <c r="F8" s="2"/>
      <c r="G8" s="2"/>
    </row>
    <row r="9" spans="1:13">
      <c r="A9" s="2"/>
      <c r="B9" s="2"/>
      <c r="C9" s="2"/>
      <c r="D9" s="2"/>
      <c r="E9" s="2"/>
      <c r="F9" s="2"/>
      <c r="G9" s="2"/>
    </row>
    <row r="10" spans="1:13">
      <c r="A10" s="25" t="s">
        <v>127</v>
      </c>
      <c r="B10" s="2"/>
      <c r="C10" s="2"/>
      <c r="D10" s="2"/>
      <c r="E10" s="2"/>
      <c r="F10" s="2"/>
      <c r="G10" s="2"/>
    </row>
    <row r="11" spans="1:13">
      <c r="A11" s="89" t="s">
        <v>5</v>
      </c>
      <c r="B11" s="99" t="s">
        <v>11</v>
      </c>
      <c r="C11" s="2"/>
      <c r="D11" s="2"/>
      <c r="E11" s="2"/>
      <c r="F11" s="2"/>
      <c r="G11" s="2"/>
    </row>
    <row r="12" spans="1:13">
      <c r="A12" s="89" t="s">
        <v>6</v>
      </c>
      <c r="B12" s="91">
        <v>0.04</v>
      </c>
      <c r="C12" s="2"/>
      <c r="D12" s="2"/>
      <c r="E12" s="2"/>
      <c r="F12" s="2"/>
      <c r="G12" s="2"/>
    </row>
    <row r="13" spans="1:13">
      <c r="A13" s="89" t="s">
        <v>7</v>
      </c>
      <c r="B13" s="92">
        <v>12</v>
      </c>
      <c r="C13" s="2"/>
      <c r="D13" s="2"/>
      <c r="E13" s="2"/>
      <c r="F13" s="2"/>
      <c r="G13" s="2"/>
    </row>
    <row r="14" spans="1:13">
      <c r="A14" s="89" t="s">
        <v>8</v>
      </c>
      <c r="B14" s="93">
        <v>-112825</v>
      </c>
      <c r="C14" s="2"/>
      <c r="D14" s="2"/>
      <c r="E14" s="2"/>
      <c r="F14" s="2"/>
      <c r="G14" s="2"/>
    </row>
    <row r="15" spans="1:13">
      <c r="A15" s="89" t="s">
        <v>9</v>
      </c>
      <c r="B15" s="92">
        <v>0</v>
      </c>
      <c r="C15" s="2"/>
      <c r="D15" s="2"/>
      <c r="E15" s="2"/>
      <c r="F15" s="2"/>
      <c r="G15" s="2"/>
    </row>
    <row r="16" spans="1:13">
      <c r="A16" s="89" t="s">
        <v>10</v>
      </c>
      <c r="B16" s="92">
        <v>0</v>
      </c>
      <c r="C16" s="2"/>
      <c r="D16" s="2"/>
      <c r="E16" s="2"/>
      <c r="F16" s="2"/>
      <c r="G16" s="2"/>
    </row>
    <row r="17" spans="1:7">
      <c r="A17" s="2"/>
      <c r="B17" s="2"/>
      <c r="C17" s="2"/>
      <c r="D17" s="2"/>
      <c r="E17" s="2"/>
      <c r="F17" s="2"/>
      <c r="G17" s="2"/>
    </row>
    <row r="18" spans="1:7">
      <c r="A18" s="26" t="s">
        <v>3</v>
      </c>
      <c r="B18" s="100">
        <f>PV(B12,B13,B14,B15,B16)</f>
        <v>1058870.9470282288</v>
      </c>
      <c r="C18" s="100"/>
      <c r="D18" s="9" t="s">
        <v>38</v>
      </c>
      <c r="E18" s="2"/>
      <c r="F18" s="2"/>
      <c r="G18" s="2"/>
    </row>
    <row r="19" spans="1:7">
      <c r="A19" s="2"/>
      <c r="B19" s="2"/>
      <c r="C19" s="2"/>
      <c r="D19" s="2"/>
      <c r="E19" s="2"/>
      <c r="F19" s="2"/>
      <c r="G19" s="2"/>
    </row>
    <row r="20" spans="1:7">
      <c r="A20" s="61"/>
      <c r="B20" s="61"/>
      <c r="C20" s="61"/>
      <c r="D20" s="61"/>
      <c r="E20" s="61"/>
      <c r="F20" s="61"/>
      <c r="G20" s="61"/>
    </row>
    <row r="28" spans="1:7">
      <c r="E28" s="84"/>
    </row>
  </sheetData>
  <mergeCells count="6">
    <mergeCell ref="A1:G1"/>
    <mergeCell ref="A2:G2"/>
    <mergeCell ref="B18:C18"/>
    <mergeCell ref="A20:G20"/>
    <mergeCell ref="A3:G3"/>
    <mergeCell ref="A4:G5"/>
  </mergeCells>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workbookViewId="0">
      <selection activeCell="A2" sqref="A2:G2"/>
    </sheetView>
  </sheetViews>
  <sheetFormatPr defaultRowHeight="15"/>
  <cols>
    <col min="1" max="1" width="13.140625" style="84" customWidth="1"/>
    <col min="2" max="3" width="12.140625" style="84" customWidth="1"/>
    <col min="4" max="4" width="9.140625" style="84"/>
    <col min="5" max="5" width="12.28515625" style="84" customWidth="1"/>
    <col min="6" max="16384" width="9.140625" style="84"/>
  </cols>
  <sheetData>
    <row r="1" spans="1:13">
      <c r="A1" s="83" t="s">
        <v>149</v>
      </c>
      <c r="B1" s="83"/>
      <c r="C1" s="83"/>
      <c r="D1" s="83"/>
      <c r="E1" s="83"/>
      <c r="F1" s="83"/>
      <c r="G1" s="83"/>
    </row>
    <row r="2" spans="1:13" ht="41.25" customHeight="1">
      <c r="A2" s="74" t="s">
        <v>147</v>
      </c>
      <c r="B2" s="74"/>
      <c r="C2" s="74"/>
      <c r="D2" s="74"/>
      <c r="E2" s="74"/>
      <c r="F2" s="74"/>
      <c r="G2" s="74"/>
      <c r="I2" s="5"/>
      <c r="J2" s="5"/>
      <c r="K2" s="5"/>
      <c r="L2" s="5"/>
      <c r="M2" s="5"/>
    </row>
    <row r="3" spans="1:13">
      <c r="A3" s="2"/>
      <c r="B3" s="2"/>
      <c r="C3" s="2"/>
      <c r="D3" s="2"/>
      <c r="E3" s="2"/>
      <c r="F3" s="2"/>
      <c r="G3" s="2"/>
    </row>
    <row r="4" spans="1:13">
      <c r="B4" s="2"/>
      <c r="C4" s="2"/>
      <c r="D4" s="2"/>
      <c r="E4" s="2"/>
      <c r="F4" s="2"/>
      <c r="G4" s="2"/>
    </row>
    <row r="5" spans="1:13">
      <c r="A5" s="89" t="s">
        <v>5</v>
      </c>
      <c r="B5" s="90"/>
      <c r="C5" s="2"/>
      <c r="D5" s="2"/>
      <c r="E5" s="2"/>
      <c r="F5" s="2"/>
      <c r="G5" s="2"/>
    </row>
    <row r="6" spans="1:13">
      <c r="A6" s="89" t="s">
        <v>6</v>
      </c>
      <c r="B6" s="102"/>
      <c r="C6" s="2"/>
      <c r="D6" s="2"/>
      <c r="E6" s="2"/>
      <c r="F6" s="2"/>
      <c r="G6" s="2"/>
    </row>
    <row r="7" spans="1:13">
      <c r="A7" s="89" t="s">
        <v>7</v>
      </c>
      <c r="B7" s="90"/>
      <c r="C7" s="2"/>
      <c r="D7" s="2"/>
      <c r="E7" s="2"/>
      <c r="F7" s="2"/>
      <c r="G7" s="2"/>
    </row>
    <row r="8" spans="1:13">
      <c r="A8" s="89" t="s">
        <v>8</v>
      </c>
      <c r="B8" s="90"/>
      <c r="C8" s="2"/>
      <c r="D8" s="2"/>
      <c r="E8" s="2"/>
      <c r="F8" s="2"/>
      <c r="G8" s="2"/>
    </row>
    <row r="9" spans="1:13">
      <c r="A9" s="89" t="s">
        <v>9</v>
      </c>
      <c r="B9" s="90"/>
      <c r="C9" s="2"/>
      <c r="D9" s="2"/>
      <c r="E9" s="2"/>
      <c r="F9" s="2"/>
      <c r="G9" s="2"/>
    </row>
    <row r="10" spans="1:13">
      <c r="A10" s="89" t="s">
        <v>10</v>
      </c>
      <c r="B10" s="90"/>
      <c r="C10" s="2"/>
      <c r="D10" s="2"/>
      <c r="E10" s="2"/>
      <c r="F10" s="2"/>
      <c r="G10" s="2"/>
    </row>
    <row r="11" spans="1:13">
      <c r="A11" s="2"/>
      <c r="B11" s="2"/>
      <c r="C11" s="2"/>
      <c r="D11" s="2"/>
      <c r="E11" s="2"/>
      <c r="F11" s="2"/>
      <c r="G11" s="2"/>
    </row>
    <row r="12" spans="1:13">
      <c r="A12" s="1" t="s">
        <v>3</v>
      </c>
      <c r="B12" s="100"/>
      <c r="C12" s="100"/>
      <c r="D12" s="2"/>
      <c r="E12" s="2"/>
      <c r="F12" s="2"/>
      <c r="G12" s="2"/>
    </row>
    <row r="13" spans="1:13">
      <c r="A13" s="2"/>
      <c r="B13" s="2"/>
      <c r="C13" s="2"/>
      <c r="D13" s="2"/>
      <c r="E13" s="2"/>
      <c r="F13" s="2"/>
      <c r="G13" s="2"/>
    </row>
    <row r="14" spans="1:13">
      <c r="A14" s="61"/>
      <c r="B14" s="61"/>
      <c r="C14" s="61"/>
      <c r="D14" s="61"/>
      <c r="E14" s="61"/>
      <c r="F14" s="61"/>
      <c r="G14" s="61"/>
    </row>
  </sheetData>
  <mergeCells count="4">
    <mergeCell ref="A1:G1"/>
    <mergeCell ref="A2:G2"/>
    <mergeCell ref="B12:C12"/>
    <mergeCell ref="A14:G14"/>
  </mergeCells>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workbookViewId="0">
      <selection sqref="A1:G1"/>
    </sheetView>
  </sheetViews>
  <sheetFormatPr defaultRowHeight="15"/>
  <cols>
    <col min="1" max="1" width="13.140625" customWidth="1"/>
    <col min="2" max="3" width="12.140625" customWidth="1"/>
    <col min="5" max="5" width="12.28515625" customWidth="1"/>
  </cols>
  <sheetData>
    <row r="1" spans="1:13">
      <c r="A1" s="83" t="s">
        <v>148</v>
      </c>
      <c r="B1" s="83"/>
      <c r="C1" s="83"/>
      <c r="D1" s="83"/>
      <c r="E1" s="83"/>
      <c r="F1" s="83"/>
      <c r="G1" s="83"/>
    </row>
    <row r="2" spans="1:13" ht="41.25" customHeight="1">
      <c r="A2" s="74" t="s">
        <v>147</v>
      </c>
      <c r="B2" s="74"/>
      <c r="C2" s="74"/>
      <c r="D2" s="74"/>
      <c r="E2" s="74"/>
      <c r="F2" s="74"/>
      <c r="G2" s="74"/>
      <c r="I2" s="5"/>
      <c r="J2" s="5"/>
      <c r="K2" s="5"/>
      <c r="L2" s="5"/>
      <c r="M2" s="5"/>
    </row>
    <row r="3" spans="1:13">
      <c r="A3" s="2"/>
      <c r="B3" s="2"/>
      <c r="C3" s="2"/>
      <c r="D3" s="2"/>
      <c r="E3" s="2"/>
      <c r="F3" s="2"/>
      <c r="G3" s="2"/>
    </row>
    <row r="4" spans="1:13">
      <c r="B4" s="2"/>
      <c r="C4" s="2"/>
      <c r="D4" s="2"/>
      <c r="E4" s="2"/>
      <c r="F4" s="2"/>
      <c r="G4" s="2"/>
    </row>
    <row r="5" spans="1:13">
      <c r="A5" s="89" t="s">
        <v>5</v>
      </c>
      <c r="B5" s="90" t="s">
        <v>11</v>
      </c>
      <c r="C5" s="2"/>
      <c r="D5" s="2"/>
      <c r="E5" s="2"/>
      <c r="F5" s="2"/>
      <c r="G5" s="2"/>
    </row>
    <row r="6" spans="1:13">
      <c r="A6" s="89" t="s">
        <v>6</v>
      </c>
      <c r="B6" s="102">
        <v>0.04</v>
      </c>
      <c r="C6" s="2"/>
      <c r="D6" s="2"/>
      <c r="E6" s="2"/>
      <c r="F6" s="2"/>
      <c r="G6" s="2"/>
    </row>
    <row r="7" spans="1:13">
      <c r="A7" s="89" t="s">
        <v>7</v>
      </c>
      <c r="B7" s="90">
        <v>5</v>
      </c>
      <c r="C7" s="2"/>
      <c r="D7" s="2"/>
      <c r="E7" s="2"/>
      <c r="F7" s="2"/>
      <c r="G7" s="2"/>
    </row>
    <row r="8" spans="1:13">
      <c r="A8" s="89" t="s">
        <v>8</v>
      </c>
      <c r="B8" s="90">
        <v>-4000</v>
      </c>
      <c r="C8" s="2"/>
      <c r="D8" s="2"/>
      <c r="E8" s="2"/>
      <c r="F8" s="2"/>
      <c r="G8" s="2"/>
    </row>
    <row r="9" spans="1:13">
      <c r="A9" s="89" t="s">
        <v>9</v>
      </c>
      <c r="B9" s="90">
        <v>0</v>
      </c>
      <c r="C9" s="2"/>
      <c r="D9" s="2"/>
      <c r="E9" s="2"/>
      <c r="F9" s="2"/>
      <c r="G9" s="2"/>
    </row>
    <row r="10" spans="1:13">
      <c r="A10" s="89" t="s">
        <v>10</v>
      </c>
      <c r="B10" s="90">
        <v>0</v>
      </c>
      <c r="C10" s="2"/>
      <c r="D10" s="2"/>
      <c r="E10" s="2"/>
      <c r="F10" s="2"/>
      <c r="G10" s="2"/>
    </row>
    <row r="11" spans="1:13">
      <c r="A11" s="2"/>
      <c r="B11" s="2"/>
      <c r="C11" s="2"/>
      <c r="D11" s="2"/>
      <c r="E11" s="2"/>
      <c r="F11" s="2"/>
      <c r="G11" s="2"/>
    </row>
    <row r="12" spans="1:13">
      <c r="A12" s="1" t="s">
        <v>3</v>
      </c>
      <c r="B12" s="100">
        <f>PV(B6,B7,B8,B9,B10)</f>
        <v>17807.289324064841</v>
      </c>
      <c r="C12" s="100"/>
      <c r="D12" s="2"/>
      <c r="E12" s="2"/>
      <c r="F12" s="2"/>
      <c r="G12" s="2"/>
    </row>
    <row r="13" spans="1:13">
      <c r="A13" s="2"/>
      <c r="B13" s="2"/>
      <c r="C13" s="2"/>
      <c r="D13" s="2"/>
      <c r="E13" s="2"/>
      <c r="F13" s="2"/>
      <c r="G13" s="2"/>
    </row>
    <row r="14" spans="1:13">
      <c r="A14" s="61"/>
      <c r="B14" s="61"/>
      <c r="C14" s="61"/>
      <c r="D14" s="61"/>
      <c r="E14" s="61"/>
      <c r="F14" s="61"/>
      <c r="G14" s="61"/>
    </row>
  </sheetData>
  <mergeCells count="4">
    <mergeCell ref="A1:G1"/>
    <mergeCell ref="A2:G2"/>
    <mergeCell ref="B12:C12"/>
    <mergeCell ref="A14:G14"/>
  </mergeCells>
  <pageMargins left="0.7" right="0.7" top="0.75" bottom="0.75" header="0.3" footer="0.3"/>
  <pageSetup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workbookViewId="0">
      <selection sqref="A1:J1"/>
    </sheetView>
  </sheetViews>
  <sheetFormatPr defaultRowHeight="15"/>
  <cols>
    <col min="1" max="1" width="13.140625" style="84" customWidth="1"/>
    <col min="2" max="3" width="12.140625" style="84" customWidth="1"/>
    <col min="4" max="4" width="9.140625" style="84"/>
    <col min="5" max="5" width="12.28515625" style="84" customWidth="1"/>
    <col min="6" max="9" width="9.140625" style="84"/>
    <col min="10" max="10" width="10.85546875" style="84" customWidth="1"/>
    <col min="11" max="16384" width="9.140625" style="84"/>
  </cols>
  <sheetData>
    <row r="1" spans="1:16">
      <c r="A1" s="83" t="s">
        <v>166</v>
      </c>
      <c r="B1" s="83"/>
      <c r="C1" s="83"/>
      <c r="D1" s="83"/>
      <c r="E1" s="83"/>
      <c r="F1" s="83"/>
      <c r="G1" s="83"/>
      <c r="H1" s="83"/>
      <c r="I1" s="83"/>
      <c r="J1" s="83"/>
    </row>
    <row r="2" spans="1:16">
      <c r="A2" s="58" t="s">
        <v>134</v>
      </c>
      <c r="B2" s="18"/>
      <c r="C2" s="18"/>
      <c r="D2" s="18"/>
      <c r="E2" s="18"/>
      <c r="F2" s="18"/>
      <c r="G2" s="18"/>
      <c r="H2" s="18"/>
      <c r="I2" s="18"/>
      <c r="J2" s="18"/>
      <c r="L2" s="5"/>
      <c r="M2" s="5"/>
      <c r="N2" s="5"/>
      <c r="O2" s="5"/>
      <c r="P2" s="5"/>
    </row>
    <row r="3" spans="1:16">
      <c r="A3" s="18"/>
      <c r="B3" s="18"/>
      <c r="C3" s="18"/>
      <c r="D3" s="18"/>
      <c r="E3" s="18"/>
      <c r="F3" s="18"/>
      <c r="G3" s="18"/>
      <c r="H3" s="18"/>
      <c r="I3" s="18"/>
      <c r="J3" s="18"/>
      <c r="L3" s="5"/>
      <c r="M3" s="5"/>
      <c r="N3" s="5"/>
      <c r="O3" s="5"/>
      <c r="P3" s="5"/>
    </row>
    <row r="4" spans="1:16">
      <c r="A4" s="18"/>
      <c r="B4" s="18"/>
      <c r="C4" s="19" t="s">
        <v>22</v>
      </c>
      <c r="D4" s="19" t="s">
        <v>23</v>
      </c>
      <c r="E4" s="18"/>
      <c r="F4" s="18"/>
      <c r="G4" s="18"/>
      <c r="H4" s="18"/>
      <c r="I4" s="18"/>
      <c r="J4" s="18"/>
      <c r="L4" s="5"/>
      <c r="M4" s="5"/>
      <c r="N4" s="5"/>
      <c r="O4" s="5"/>
      <c r="P4" s="5"/>
    </row>
    <row r="5" spans="1:16">
      <c r="A5" s="18" t="s">
        <v>12</v>
      </c>
      <c r="B5" s="18"/>
      <c r="C5" s="20">
        <v>2870</v>
      </c>
      <c r="D5" s="53"/>
      <c r="E5" s="18"/>
      <c r="F5" s="18"/>
      <c r="G5" s="18"/>
      <c r="H5" s="18"/>
      <c r="I5" s="18"/>
      <c r="J5" s="18"/>
      <c r="L5" s="5"/>
      <c r="M5" s="5"/>
      <c r="N5" s="5"/>
      <c r="O5" s="5"/>
      <c r="P5" s="5"/>
    </row>
    <row r="6" spans="1:16">
      <c r="A6" s="58" t="s">
        <v>13</v>
      </c>
      <c r="B6" s="18"/>
      <c r="C6" s="22">
        <v>3231</v>
      </c>
      <c r="D6" s="53"/>
      <c r="E6" s="18"/>
      <c r="F6" s="18"/>
      <c r="G6" s="18"/>
      <c r="H6" s="18"/>
      <c r="I6" s="18"/>
      <c r="J6" s="18"/>
      <c r="L6" s="5"/>
      <c r="M6" s="5"/>
      <c r="N6" s="5"/>
      <c r="O6" s="5"/>
      <c r="P6" s="5"/>
    </row>
    <row r="7" spans="1:16">
      <c r="A7" s="58" t="s">
        <v>14</v>
      </c>
      <c r="B7" s="18"/>
      <c r="C7" s="53">
        <v>800</v>
      </c>
      <c r="D7" s="53"/>
      <c r="E7" s="18"/>
      <c r="F7" s="18"/>
      <c r="G7" s="18"/>
      <c r="H7" s="18"/>
      <c r="I7" s="18"/>
      <c r="J7" s="18"/>
      <c r="L7" s="5"/>
      <c r="M7" s="5"/>
      <c r="N7" s="5"/>
      <c r="O7" s="5"/>
      <c r="P7" s="5"/>
    </row>
    <row r="8" spans="1:16">
      <c r="A8" s="58" t="s">
        <v>15</v>
      </c>
      <c r="B8" s="18"/>
      <c r="C8" s="22">
        <v>3800</v>
      </c>
      <c r="D8" s="53"/>
      <c r="E8" s="18"/>
      <c r="F8" s="18"/>
      <c r="G8" s="18"/>
      <c r="H8" s="18"/>
      <c r="I8" s="18"/>
      <c r="J8" s="18"/>
      <c r="L8" s="5"/>
      <c r="M8" s="5"/>
      <c r="N8" s="5"/>
      <c r="O8" s="5"/>
      <c r="P8" s="5"/>
    </row>
    <row r="9" spans="1:16">
      <c r="A9" s="58" t="s">
        <v>1</v>
      </c>
      <c r="B9" s="18"/>
      <c r="C9" s="53"/>
      <c r="D9" s="20">
        <v>2666</v>
      </c>
      <c r="E9" s="18"/>
      <c r="F9" s="18"/>
      <c r="G9" s="18"/>
      <c r="H9" s="18"/>
      <c r="I9" s="18"/>
      <c r="J9" s="18"/>
      <c r="L9" s="5"/>
      <c r="M9" s="5"/>
      <c r="N9" s="5"/>
      <c r="O9" s="5"/>
      <c r="P9" s="5"/>
    </row>
    <row r="10" spans="1:16">
      <c r="A10" s="58" t="s">
        <v>16</v>
      </c>
      <c r="B10" s="18"/>
      <c r="C10" s="53"/>
      <c r="D10" s="22">
        <v>1200</v>
      </c>
      <c r="E10" s="18"/>
      <c r="F10" s="18"/>
      <c r="G10" s="18"/>
      <c r="H10" s="18"/>
      <c r="I10" s="18"/>
      <c r="J10" s="18"/>
      <c r="L10" s="5"/>
      <c r="M10" s="5"/>
      <c r="N10" s="5"/>
      <c r="O10" s="5"/>
      <c r="P10" s="5"/>
    </row>
    <row r="11" spans="1:16">
      <c r="A11" s="58" t="s">
        <v>17</v>
      </c>
      <c r="B11" s="18"/>
      <c r="C11" s="53"/>
      <c r="D11" s="22">
        <v>6000</v>
      </c>
      <c r="E11" s="18"/>
      <c r="F11" s="18"/>
      <c r="G11" s="18"/>
      <c r="H11" s="18"/>
      <c r="I11" s="18"/>
      <c r="J11" s="18"/>
      <c r="L11" s="5"/>
      <c r="M11" s="5"/>
      <c r="N11" s="5"/>
      <c r="O11" s="5"/>
      <c r="P11" s="5"/>
    </row>
    <row r="12" spans="1:16">
      <c r="A12" s="58" t="s">
        <v>18</v>
      </c>
      <c r="B12" s="18"/>
      <c r="C12" s="53"/>
      <c r="D12" s="22">
        <v>2795</v>
      </c>
      <c r="E12" s="18"/>
      <c r="F12" s="18"/>
      <c r="G12" s="18"/>
      <c r="H12" s="18"/>
      <c r="I12" s="18"/>
      <c r="J12" s="18"/>
      <c r="L12" s="5"/>
      <c r="M12" s="5"/>
      <c r="N12" s="5"/>
      <c r="O12" s="5"/>
      <c r="P12" s="5"/>
    </row>
    <row r="13" spans="1:16">
      <c r="A13" s="58" t="s">
        <v>19</v>
      </c>
      <c r="B13" s="18"/>
      <c r="C13" s="53"/>
      <c r="D13" s="22">
        <v>2380</v>
      </c>
      <c r="E13" s="18"/>
      <c r="F13" s="18"/>
      <c r="G13" s="18"/>
      <c r="H13" s="18"/>
      <c r="I13" s="18"/>
      <c r="J13" s="18"/>
      <c r="L13" s="5"/>
      <c r="M13" s="5"/>
      <c r="N13" s="5"/>
      <c r="O13" s="5"/>
      <c r="P13" s="5"/>
    </row>
    <row r="14" spans="1:16">
      <c r="A14" s="58" t="s">
        <v>20</v>
      </c>
      <c r="B14" s="18"/>
      <c r="C14" s="22">
        <v>3400</v>
      </c>
      <c r="D14" s="53"/>
      <c r="E14" s="18"/>
      <c r="F14" s="18"/>
      <c r="G14" s="18"/>
      <c r="H14" s="18"/>
      <c r="I14" s="18"/>
      <c r="J14" s="18"/>
      <c r="L14" s="5"/>
      <c r="M14" s="5"/>
      <c r="N14" s="5"/>
      <c r="O14" s="5"/>
      <c r="P14" s="5"/>
    </row>
    <row r="15" spans="1:16">
      <c r="A15" s="58" t="s">
        <v>21</v>
      </c>
      <c r="B15" s="18"/>
      <c r="C15" s="53">
        <v>940</v>
      </c>
      <c r="D15" s="53"/>
      <c r="E15" s="18"/>
      <c r="F15" s="18"/>
      <c r="G15" s="18"/>
      <c r="H15" s="18"/>
      <c r="I15" s="18"/>
      <c r="J15" s="18"/>
      <c r="L15" s="5"/>
      <c r="M15" s="5"/>
      <c r="N15" s="5"/>
      <c r="O15" s="5"/>
      <c r="P15" s="5"/>
    </row>
    <row r="16" spans="1:16" ht="15.75" thickBot="1">
      <c r="A16" s="58"/>
      <c r="B16" s="18"/>
      <c r="C16" s="23">
        <f>SUM(C5:C15)</f>
        <v>15041</v>
      </c>
      <c r="D16" s="23">
        <f>SUM(D5:D15)</f>
        <v>15041</v>
      </c>
      <c r="E16" s="18"/>
      <c r="F16" s="18"/>
      <c r="G16" s="18"/>
      <c r="H16" s="18"/>
      <c r="I16" s="18"/>
      <c r="J16" s="18"/>
      <c r="L16" s="5"/>
      <c r="M16" s="5"/>
      <c r="N16" s="5"/>
      <c r="O16" s="5"/>
      <c r="P16" s="5"/>
    </row>
    <row r="17" spans="1:16" ht="15.75" thickTop="1">
      <c r="A17" s="58"/>
      <c r="B17" s="18"/>
      <c r="C17" s="18"/>
      <c r="D17" s="18"/>
      <c r="E17" s="18"/>
      <c r="F17" s="18"/>
      <c r="G17" s="18"/>
      <c r="H17" s="18"/>
      <c r="I17" s="18"/>
      <c r="J17" s="18"/>
      <c r="L17" s="5"/>
      <c r="M17" s="5"/>
      <c r="N17" s="5"/>
      <c r="O17" s="5"/>
      <c r="P17" s="5"/>
    </row>
    <row r="18" spans="1:16">
      <c r="A18" s="51"/>
      <c r="B18" s="57"/>
      <c r="C18" s="57"/>
      <c r="D18" s="57"/>
      <c r="E18" s="57"/>
      <c r="F18" s="57"/>
      <c r="G18" s="57"/>
      <c r="H18" s="57"/>
      <c r="I18" s="57"/>
      <c r="J18" s="57"/>
      <c r="L18" s="5"/>
      <c r="M18" s="5"/>
      <c r="N18" s="5"/>
      <c r="O18" s="5"/>
      <c r="P18" s="5"/>
    </row>
    <row r="19" spans="1:16" ht="15" customHeight="1">
      <c r="A19" s="63" t="s">
        <v>24</v>
      </c>
      <c r="B19" s="63"/>
      <c r="C19" s="63"/>
      <c r="D19" s="63"/>
      <c r="E19" s="63"/>
      <c r="F19" s="63"/>
      <c r="G19" s="63"/>
      <c r="H19" s="63"/>
      <c r="I19" s="63"/>
      <c r="J19" s="63"/>
      <c r="L19" s="5"/>
      <c r="M19" s="5"/>
      <c r="N19" s="5"/>
      <c r="O19" s="5"/>
      <c r="P19" s="5"/>
    </row>
    <row r="20" spans="1:16" ht="15" customHeight="1">
      <c r="A20" s="28"/>
      <c r="B20" s="17"/>
      <c r="C20" s="17"/>
      <c r="D20" s="17"/>
      <c r="E20" s="29"/>
      <c r="F20" s="17"/>
      <c r="G20" s="17"/>
      <c r="H20" s="17"/>
      <c r="I20" s="17"/>
      <c r="J20" s="17"/>
      <c r="L20" s="5"/>
      <c r="M20" s="5"/>
      <c r="N20" s="5"/>
      <c r="O20" s="5"/>
      <c r="P20" s="5"/>
    </row>
    <row r="21" spans="1:16" ht="15" customHeight="1">
      <c r="A21" s="3" t="s">
        <v>156</v>
      </c>
      <c r="B21" s="3"/>
      <c r="C21" s="3"/>
      <c r="D21" s="3"/>
      <c r="E21" s="3"/>
      <c r="F21" s="56"/>
      <c r="G21" s="3"/>
      <c r="H21" s="3"/>
      <c r="I21" s="3"/>
      <c r="J21" s="3"/>
      <c r="L21" s="5"/>
      <c r="M21" s="5"/>
      <c r="N21" s="5"/>
      <c r="O21" s="5"/>
      <c r="P21" s="5"/>
    </row>
    <row r="22" spans="1:16">
      <c r="A22" s="3" t="s">
        <v>157</v>
      </c>
      <c r="B22" s="4"/>
      <c r="C22" s="4"/>
      <c r="D22" s="4"/>
      <c r="E22" s="41"/>
      <c r="F22" s="36"/>
      <c r="G22" s="4"/>
      <c r="H22" s="4"/>
      <c r="I22" s="4"/>
      <c r="J22" s="4"/>
      <c r="L22" s="5"/>
      <c r="M22" s="5"/>
      <c r="N22" s="5"/>
      <c r="O22" s="5"/>
      <c r="P22" s="5"/>
    </row>
    <row r="23" spans="1:16">
      <c r="A23" s="3" t="s">
        <v>158</v>
      </c>
      <c r="B23" s="36"/>
      <c r="C23" s="36"/>
      <c r="D23" s="36"/>
      <c r="E23" s="36"/>
      <c r="F23" s="41"/>
      <c r="G23" s="36"/>
      <c r="H23" s="36"/>
      <c r="I23" s="36"/>
      <c r="J23" s="36"/>
    </row>
    <row r="24" spans="1:16" ht="15" customHeight="1">
      <c r="A24" s="103" t="s">
        <v>159</v>
      </c>
      <c r="B24" s="104"/>
      <c r="C24" s="17"/>
      <c r="D24" s="17"/>
      <c r="E24" s="17"/>
      <c r="F24" s="17"/>
      <c r="G24" s="17"/>
      <c r="H24" s="17"/>
      <c r="I24" s="17"/>
      <c r="J24" s="17"/>
    </row>
    <row r="25" spans="1:16">
      <c r="A25" s="17" t="s">
        <v>160</v>
      </c>
      <c r="B25" s="105"/>
      <c r="D25" s="17"/>
      <c r="E25" s="17"/>
      <c r="F25" s="17"/>
      <c r="G25" s="17"/>
      <c r="H25" s="17"/>
      <c r="I25" s="17"/>
      <c r="J25" s="17"/>
    </row>
    <row r="26" spans="1:16" ht="15" customHeight="1">
      <c r="A26" s="64" t="s">
        <v>161</v>
      </c>
      <c r="B26" s="64"/>
      <c r="C26" s="64"/>
      <c r="D26" s="64"/>
      <c r="E26" s="64"/>
      <c r="F26" s="64"/>
      <c r="G26" s="64"/>
      <c r="H26" s="64"/>
      <c r="I26" s="64"/>
      <c r="J26" s="64"/>
    </row>
    <row r="27" spans="1:16">
      <c r="A27" s="27" t="s">
        <v>162</v>
      </c>
      <c r="B27" s="27"/>
      <c r="C27" s="27"/>
      <c r="D27" s="106"/>
      <c r="E27" s="27"/>
      <c r="F27" s="27"/>
      <c r="G27" s="27"/>
      <c r="H27" s="27"/>
      <c r="I27" s="27"/>
      <c r="J27" s="27"/>
    </row>
    <row r="28" spans="1:16">
      <c r="A28" s="107" t="s">
        <v>163</v>
      </c>
      <c r="B28" s="36"/>
      <c r="C28" s="36"/>
      <c r="D28" s="36"/>
      <c r="E28" s="41"/>
      <c r="F28" s="36"/>
      <c r="G28" s="36"/>
      <c r="H28" s="36"/>
      <c r="I28" s="36"/>
      <c r="J28" s="36"/>
    </row>
    <row r="29" spans="1:16">
      <c r="A29" s="107" t="s">
        <v>164</v>
      </c>
      <c r="B29" s="36"/>
      <c r="C29" s="36"/>
      <c r="D29" s="41"/>
      <c r="E29" s="3"/>
      <c r="F29" s="36"/>
      <c r="G29" s="36"/>
      <c r="H29" s="36"/>
      <c r="I29" s="36"/>
      <c r="J29" s="36"/>
    </row>
    <row r="30" spans="1:16">
      <c r="A30" s="107" t="s">
        <v>165</v>
      </c>
      <c r="B30" s="36"/>
      <c r="C30" s="56"/>
      <c r="D30" s="3"/>
      <c r="E30" s="36"/>
      <c r="F30" s="36"/>
      <c r="G30" s="36"/>
      <c r="H30" s="36"/>
      <c r="I30" s="36"/>
      <c r="J30" s="36"/>
    </row>
    <row r="31" spans="1:16">
      <c r="A31" s="30"/>
      <c r="B31" s="26"/>
      <c r="C31" s="26"/>
      <c r="D31" s="26"/>
      <c r="E31" s="26"/>
      <c r="F31" s="26"/>
      <c r="G31" s="26"/>
      <c r="H31" s="26"/>
      <c r="I31" s="26"/>
      <c r="J31" s="26"/>
    </row>
    <row r="32" spans="1:16">
      <c r="A32" s="60" t="s">
        <v>114</v>
      </c>
      <c r="B32" s="60"/>
      <c r="C32" s="60"/>
      <c r="D32" s="60"/>
      <c r="E32" s="60"/>
      <c r="F32" s="60"/>
      <c r="G32" s="60"/>
      <c r="H32" s="60"/>
      <c r="I32" s="60"/>
      <c r="J32" s="60"/>
    </row>
    <row r="33" spans="1:10" ht="22.5" customHeight="1">
      <c r="A33" s="60"/>
      <c r="B33" s="60"/>
      <c r="C33" s="60"/>
      <c r="D33" s="60"/>
      <c r="E33" s="60"/>
      <c r="F33" s="60"/>
      <c r="G33" s="60"/>
      <c r="H33" s="60"/>
      <c r="I33" s="60"/>
      <c r="J33" s="60"/>
    </row>
    <row r="34" spans="1:10">
      <c r="A34" s="26"/>
      <c r="B34" s="26"/>
      <c r="C34" s="26"/>
      <c r="D34" s="26"/>
      <c r="E34" s="26"/>
      <c r="F34" s="26"/>
      <c r="G34" s="26"/>
      <c r="H34" s="26"/>
      <c r="I34" s="26"/>
      <c r="J34" s="26"/>
    </row>
    <row r="35" spans="1:10" ht="40.5" customHeight="1">
      <c r="A35" s="66" t="s">
        <v>116</v>
      </c>
      <c r="B35" s="66"/>
      <c r="C35" s="66"/>
      <c r="D35" s="66"/>
      <c r="E35" s="66"/>
      <c r="F35" s="66"/>
      <c r="G35" s="66"/>
      <c r="H35" s="66"/>
      <c r="I35" s="66"/>
      <c r="J35" s="66"/>
    </row>
    <row r="36" spans="1:10" ht="38.25" customHeight="1">
      <c r="A36" s="26"/>
      <c r="B36" s="26"/>
      <c r="C36" s="65" t="s">
        <v>26</v>
      </c>
      <c r="D36" s="65"/>
      <c r="E36" s="65" t="s">
        <v>27</v>
      </c>
      <c r="F36" s="65"/>
      <c r="G36" s="65"/>
      <c r="H36" s="65"/>
      <c r="I36" s="65" t="s">
        <v>28</v>
      </c>
      <c r="J36" s="65"/>
    </row>
    <row r="37" spans="1:10">
      <c r="A37" s="108" t="s">
        <v>25</v>
      </c>
      <c r="B37" s="109"/>
      <c r="C37" s="6" t="s">
        <v>22</v>
      </c>
      <c r="D37" s="6" t="s">
        <v>23</v>
      </c>
      <c r="E37" s="111" t="s">
        <v>22</v>
      </c>
      <c r="F37" s="112" t="s">
        <v>23</v>
      </c>
      <c r="G37" s="112"/>
      <c r="H37" s="112"/>
      <c r="I37" s="111" t="s">
        <v>22</v>
      </c>
      <c r="J37" s="111" t="s">
        <v>23</v>
      </c>
    </row>
    <row r="38" spans="1:10">
      <c r="A38" s="109" t="s">
        <v>12</v>
      </c>
      <c r="B38" s="109"/>
      <c r="C38" s="31">
        <v>2870</v>
      </c>
      <c r="D38" s="32"/>
      <c r="E38" s="113"/>
      <c r="F38" s="114"/>
      <c r="G38" s="114"/>
      <c r="H38" s="113"/>
      <c r="I38" s="113"/>
      <c r="J38" s="114"/>
    </row>
    <row r="39" spans="1:10">
      <c r="A39" s="110" t="s">
        <v>13</v>
      </c>
      <c r="B39" s="109"/>
      <c r="C39" s="33">
        <v>3231</v>
      </c>
      <c r="D39" s="32"/>
      <c r="E39" s="115"/>
      <c r="F39" s="115"/>
      <c r="G39" s="115"/>
      <c r="H39" s="115"/>
      <c r="I39" s="115"/>
      <c r="J39" s="115"/>
    </row>
    <row r="40" spans="1:10">
      <c r="A40" s="110" t="s">
        <v>14</v>
      </c>
      <c r="B40" s="109"/>
      <c r="C40" s="32">
        <v>800</v>
      </c>
      <c r="D40" s="32"/>
      <c r="E40" s="115"/>
      <c r="F40" s="115"/>
      <c r="G40" s="115"/>
      <c r="H40" s="115"/>
      <c r="I40" s="115"/>
      <c r="J40" s="115"/>
    </row>
    <row r="41" spans="1:10">
      <c r="A41" s="110" t="s">
        <v>15</v>
      </c>
      <c r="B41" s="109"/>
      <c r="C41" s="33">
        <v>3800</v>
      </c>
      <c r="D41" s="32"/>
      <c r="E41" s="115"/>
      <c r="F41" s="115"/>
      <c r="G41" s="115"/>
      <c r="H41" s="115"/>
      <c r="I41" s="115"/>
      <c r="J41" s="115"/>
    </row>
    <row r="42" spans="1:10">
      <c r="A42" s="110" t="s">
        <v>1</v>
      </c>
      <c r="B42" s="109"/>
      <c r="C42" s="32"/>
      <c r="D42" s="31">
        <v>2666</v>
      </c>
      <c r="E42" s="115"/>
      <c r="F42" s="115"/>
      <c r="G42" s="115"/>
      <c r="H42" s="115"/>
      <c r="I42" s="115"/>
      <c r="J42" s="115"/>
    </row>
    <row r="43" spans="1:10">
      <c r="A43" s="110" t="s">
        <v>0</v>
      </c>
      <c r="B43" s="109"/>
      <c r="C43" s="32"/>
      <c r="D43" s="31"/>
      <c r="E43" s="115"/>
      <c r="F43" s="115"/>
      <c r="G43" s="115"/>
      <c r="H43" s="115"/>
      <c r="I43" s="115"/>
      <c r="J43" s="115"/>
    </row>
    <row r="44" spans="1:10">
      <c r="A44" s="110" t="s">
        <v>29</v>
      </c>
      <c r="B44" s="109"/>
      <c r="C44" s="32"/>
      <c r="D44" s="31"/>
      <c r="E44" s="115"/>
      <c r="F44" s="115"/>
      <c r="G44" s="115"/>
      <c r="H44" s="115"/>
      <c r="I44" s="115"/>
      <c r="J44" s="115"/>
    </row>
    <row r="45" spans="1:10">
      <c r="A45" s="110" t="s">
        <v>16</v>
      </c>
      <c r="B45" s="109"/>
      <c r="C45" s="32"/>
      <c r="D45" s="33">
        <v>1200</v>
      </c>
      <c r="E45" s="115"/>
      <c r="F45" s="115"/>
      <c r="G45" s="115"/>
      <c r="H45" s="115"/>
      <c r="I45" s="115"/>
      <c r="J45" s="115"/>
    </row>
    <row r="46" spans="1:10">
      <c r="A46" s="110" t="s">
        <v>17</v>
      </c>
      <c r="B46" s="109"/>
      <c r="C46" s="32"/>
      <c r="D46" s="33">
        <v>6000</v>
      </c>
      <c r="E46" s="115"/>
      <c r="F46" s="115"/>
      <c r="G46" s="115"/>
      <c r="H46" s="115"/>
      <c r="I46" s="115"/>
      <c r="J46" s="115"/>
    </row>
    <row r="47" spans="1:10">
      <c r="A47" s="110" t="s">
        <v>18</v>
      </c>
      <c r="B47" s="109"/>
      <c r="C47" s="32"/>
      <c r="D47" s="33">
        <v>2795</v>
      </c>
      <c r="E47" s="115"/>
      <c r="F47" s="115"/>
      <c r="G47" s="115"/>
      <c r="H47" s="115"/>
      <c r="I47" s="115"/>
      <c r="J47" s="115"/>
    </row>
    <row r="48" spans="1:10">
      <c r="A48" s="110" t="s">
        <v>30</v>
      </c>
      <c r="B48" s="109"/>
      <c r="C48" s="32"/>
      <c r="D48" s="33"/>
      <c r="E48" s="115"/>
      <c r="F48" s="115"/>
      <c r="G48" s="115"/>
      <c r="H48" s="115"/>
      <c r="I48" s="115"/>
      <c r="J48" s="115"/>
    </row>
    <row r="49" spans="1:10">
      <c r="A49" s="110" t="s">
        <v>19</v>
      </c>
      <c r="B49" s="109"/>
      <c r="C49" s="32"/>
      <c r="D49" s="33">
        <v>2380</v>
      </c>
      <c r="E49" s="115"/>
      <c r="F49" s="115"/>
      <c r="G49" s="115"/>
      <c r="H49" s="115"/>
      <c r="I49" s="115"/>
      <c r="J49" s="115"/>
    </row>
    <row r="50" spans="1:10">
      <c r="A50" s="110" t="s">
        <v>20</v>
      </c>
      <c r="B50" s="109"/>
      <c r="C50" s="33">
        <v>3400</v>
      </c>
      <c r="D50" s="32"/>
      <c r="E50" s="115"/>
      <c r="F50" s="115"/>
      <c r="G50" s="115"/>
      <c r="H50" s="115"/>
      <c r="I50" s="115"/>
      <c r="J50" s="115"/>
    </row>
    <row r="51" spans="1:10">
      <c r="A51" s="110" t="s">
        <v>21</v>
      </c>
      <c r="B51" s="109"/>
      <c r="C51" s="32">
        <v>940</v>
      </c>
      <c r="D51" s="32"/>
      <c r="E51" s="115"/>
      <c r="F51" s="115"/>
      <c r="G51" s="115"/>
      <c r="H51" s="115"/>
      <c r="I51" s="115"/>
      <c r="J51" s="115"/>
    </row>
    <row r="52" spans="1:10">
      <c r="A52" s="110" t="s">
        <v>31</v>
      </c>
      <c r="B52" s="109"/>
      <c r="C52" s="32"/>
      <c r="D52" s="32"/>
      <c r="E52" s="115"/>
      <c r="F52" s="115"/>
      <c r="G52" s="115"/>
      <c r="H52" s="115"/>
      <c r="I52" s="115"/>
      <c r="J52" s="115"/>
    </row>
    <row r="53" spans="1:10" ht="15.75" thickBot="1">
      <c r="A53" s="110" t="s">
        <v>115</v>
      </c>
      <c r="B53" s="109"/>
      <c r="C53" s="34">
        <f>SUM(C38:C52)</f>
        <v>15041</v>
      </c>
      <c r="D53" s="34">
        <f>SUM(D38:D52)</f>
        <v>15041</v>
      </c>
      <c r="E53" s="116"/>
      <c r="F53" s="117"/>
      <c r="G53" s="117"/>
      <c r="H53" s="117"/>
      <c r="I53" s="118"/>
      <c r="J53" s="118"/>
    </row>
    <row r="54" spans="1:10" ht="15.75" thickTop="1">
      <c r="A54" s="26"/>
      <c r="B54" s="26"/>
      <c r="C54" s="26"/>
      <c r="D54" s="26"/>
      <c r="E54" s="26"/>
      <c r="F54" s="26"/>
      <c r="G54" s="26"/>
      <c r="H54" s="26"/>
      <c r="I54" s="26"/>
      <c r="J54" s="35"/>
    </row>
    <row r="55" spans="1:10">
      <c r="A55" s="66"/>
      <c r="B55" s="66"/>
      <c r="C55" s="66"/>
      <c r="D55" s="66"/>
      <c r="E55" s="66"/>
      <c r="F55" s="66"/>
      <c r="G55" s="66"/>
      <c r="H55" s="66"/>
      <c r="I55" s="66"/>
      <c r="J55" s="66"/>
    </row>
  </sheetData>
  <mergeCells count="11">
    <mergeCell ref="F37:H37"/>
    <mergeCell ref="F53:H53"/>
    <mergeCell ref="A55:J55"/>
    <mergeCell ref="A1:J1"/>
    <mergeCell ref="A19:J19"/>
    <mergeCell ref="A26:J26"/>
    <mergeCell ref="A32:J33"/>
    <mergeCell ref="A35:J35"/>
    <mergeCell ref="C36:D36"/>
    <mergeCell ref="E36:H36"/>
    <mergeCell ref="I36:J36"/>
  </mergeCells>
  <pageMargins left="0.7" right="0.7" top="0.75" bottom="0.75" header="0.3" footer="0.3"/>
  <pageSetup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workbookViewId="0">
      <selection sqref="A1:J1"/>
    </sheetView>
  </sheetViews>
  <sheetFormatPr defaultRowHeight="15"/>
  <cols>
    <col min="1" max="1" width="13.140625" customWidth="1"/>
    <col min="2" max="3" width="12.140625" customWidth="1"/>
    <col min="5" max="5" width="12.28515625" customWidth="1"/>
    <col min="10" max="10" width="10.85546875" customWidth="1"/>
  </cols>
  <sheetData>
    <row r="1" spans="1:16">
      <c r="A1" s="83" t="s">
        <v>155</v>
      </c>
      <c r="B1" s="83"/>
      <c r="C1" s="83"/>
      <c r="D1" s="83"/>
      <c r="E1" s="83"/>
      <c r="F1" s="83"/>
      <c r="G1" s="83"/>
      <c r="H1" s="83"/>
      <c r="I1" s="83"/>
      <c r="J1" s="83"/>
    </row>
    <row r="2" spans="1:16">
      <c r="A2" s="8" t="s">
        <v>134</v>
      </c>
      <c r="B2" s="18"/>
      <c r="C2" s="18"/>
      <c r="D2" s="18"/>
      <c r="E2" s="18"/>
      <c r="F2" s="18"/>
      <c r="G2" s="18"/>
      <c r="H2" s="18"/>
      <c r="I2" s="18"/>
      <c r="J2" s="18"/>
      <c r="L2" s="5"/>
      <c r="M2" s="5"/>
      <c r="N2" s="5"/>
      <c r="O2" s="5"/>
      <c r="P2" s="5"/>
    </row>
    <row r="3" spans="1:16">
      <c r="A3" s="18"/>
      <c r="B3" s="18"/>
      <c r="C3" s="18"/>
      <c r="D3" s="18"/>
      <c r="E3" s="18"/>
      <c r="F3" s="18"/>
      <c r="G3" s="18"/>
      <c r="H3" s="18"/>
      <c r="I3" s="18"/>
      <c r="J3" s="18"/>
      <c r="L3" s="5"/>
      <c r="M3" s="5"/>
      <c r="N3" s="5"/>
      <c r="O3" s="5"/>
      <c r="P3" s="5"/>
    </row>
    <row r="4" spans="1:16">
      <c r="A4" s="18"/>
      <c r="B4" s="18"/>
      <c r="C4" s="19" t="s">
        <v>22</v>
      </c>
      <c r="D4" s="19" t="s">
        <v>23</v>
      </c>
      <c r="E4" s="18"/>
      <c r="F4" s="18"/>
      <c r="G4" s="18"/>
      <c r="H4" s="18"/>
      <c r="I4" s="18"/>
      <c r="J4" s="18"/>
      <c r="L4" s="5"/>
      <c r="M4" s="5"/>
      <c r="N4" s="5"/>
      <c r="O4" s="5"/>
      <c r="P4" s="5"/>
    </row>
    <row r="5" spans="1:16">
      <c r="A5" s="18" t="s">
        <v>12</v>
      </c>
      <c r="B5" s="18"/>
      <c r="C5" s="20">
        <v>2870</v>
      </c>
      <c r="D5" s="21"/>
      <c r="E5" s="18"/>
      <c r="F5" s="18"/>
      <c r="G5" s="18"/>
      <c r="H5" s="18"/>
      <c r="I5" s="18"/>
      <c r="J5" s="18"/>
      <c r="L5" s="5"/>
      <c r="M5" s="5"/>
      <c r="N5" s="5"/>
      <c r="O5" s="5"/>
      <c r="P5" s="5"/>
    </row>
    <row r="6" spans="1:16">
      <c r="A6" s="8" t="s">
        <v>13</v>
      </c>
      <c r="B6" s="18"/>
      <c r="C6" s="22">
        <v>3231</v>
      </c>
      <c r="D6" s="21"/>
      <c r="E6" s="18"/>
      <c r="F6" s="18"/>
      <c r="G6" s="18"/>
      <c r="H6" s="18"/>
      <c r="I6" s="18"/>
      <c r="J6" s="18"/>
      <c r="L6" s="5"/>
      <c r="M6" s="5"/>
      <c r="N6" s="5"/>
      <c r="O6" s="5"/>
      <c r="P6" s="5"/>
    </row>
    <row r="7" spans="1:16">
      <c r="A7" s="8" t="s">
        <v>14</v>
      </c>
      <c r="B7" s="18"/>
      <c r="C7" s="21">
        <v>800</v>
      </c>
      <c r="D7" s="21"/>
      <c r="E7" s="18"/>
      <c r="F7" s="18"/>
      <c r="G7" s="18"/>
      <c r="H7" s="18"/>
      <c r="I7" s="18"/>
      <c r="J7" s="18"/>
      <c r="L7" s="5"/>
      <c r="M7" s="5"/>
      <c r="N7" s="5"/>
      <c r="O7" s="5"/>
      <c r="P7" s="5"/>
    </row>
    <row r="8" spans="1:16">
      <c r="A8" s="8" t="s">
        <v>15</v>
      </c>
      <c r="B8" s="18"/>
      <c r="C8" s="22">
        <v>3800</v>
      </c>
      <c r="D8" s="21"/>
      <c r="E8" s="18"/>
      <c r="F8" s="18"/>
      <c r="G8" s="18"/>
      <c r="H8" s="18"/>
      <c r="I8" s="18"/>
      <c r="J8" s="18"/>
      <c r="L8" s="5"/>
      <c r="M8" s="5"/>
      <c r="N8" s="5"/>
      <c r="O8" s="5"/>
      <c r="P8" s="5"/>
    </row>
    <row r="9" spans="1:16">
      <c r="A9" s="8" t="s">
        <v>1</v>
      </c>
      <c r="B9" s="18"/>
      <c r="C9" s="21"/>
      <c r="D9" s="20">
        <v>2666</v>
      </c>
      <c r="E9" s="18"/>
      <c r="F9" s="18"/>
      <c r="G9" s="18"/>
      <c r="H9" s="18"/>
      <c r="I9" s="18"/>
      <c r="J9" s="18"/>
      <c r="L9" s="5"/>
      <c r="M9" s="5"/>
      <c r="N9" s="5"/>
      <c r="O9" s="5"/>
      <c r="P9" s="5"/>
    </row>
    <row r="10" spans="1:16">
      <c r="A10" s="8" t="s">
        <v>16</v>
      </c>
      <c r="B10" s="18"/>
      <c r="C10" s="21"/>
      <c r="D10" s="22">
        <v>1200</v>
      </c>
      <c r="E10" s="18"/>
      <c r="F10" s="18"/>
      <c r="G10" s="18"/>
      <c r="H10" s="18"/>
      <c r="I10" s="18"/>
      <c r="J10" s="18"/>
      <c r="L10" s="5"/>
      <c r="M10" s="5"/>
      <c r="N10" s="5"/>
      <c r="O10" s="5"/>
      <c r="P10" s="5"/>
    </row>
    <row r="11" spans="1:16">
      <c r="A11" s="8" t="s">
        <v>17</v>
      </c>
      <c r="B11" s="18"/>
      <c r="C11" s="21"/>
      <c r="D11" s="22">
        <v>6000</v>
      </c>
      <c r="E11" s="18"/>
      <c r="F11" s="18"/>
      <c r="G11" s="18"/>
      <c r="H11" s="18"/>
      <c r="I11" s="18"/>
      <c r="J11" s="18"/>
      <c r="L11" s="5"/>
      <c r="M11" s="5"/>
      <c r="N11" s="5"/>
      <c r="O11" s="5"/>
      <c r="P11" s="5"/>
    </row>
    <row r="12" spans="1:16">
      <c r="A12" s="8" t="s">
        <v>18</v>
      </c>
      <c r="B12" s="18"/>
      <c r="C12" s="21"/>
      <c r="D12" s="22">
        <v>2795</v>
      </c>
      <c r="E12" s="18"/>
      <c r="F12" s="18"/>
      <c r="G12" s="18"/>
      <c r="H12" s="18"/>
      <c r="I12" s="18"/>
      <c r="J12" s="18"/>
      <c r="L12" s="5"/>
      <c r="M12" s="5"/>
      <c r="N12" s="5"/>
      <c r="O12" s="5"/>
      <c r="P12" s="5"/>
    </row>
    <row r="13" spans="1:16">
      <c r="A13" s="8" t="s">
        <v>19</v>
      </c>
      <c r="B13" s="18"/>
      <c r="C13" s="21"/>
      <c r="D13" s="22">
        <v>2380</v>
      </c>
      <c r="E13" s="18"/>
      <c r="F13" s="18"/>
      <c r="G13" s="18"/>
      <c r="H13" s="18"/>
      <c r="I13" s="18"/>
      <c r="J13" s="18"/>
      <c r="L13" s="5"/>
      <c r="M13" s="5"/>
      <c r="N13" s="5"/>
      <c r="O13" s="5"/>
      <c r="P13" s="5"/>
    </row>
    <row r="14" spans="1:16">
      <c r="A14" s="8" t="s">
        <v>20</v>
      </c>
      <c r="B14" s="18"/>
      <c r="C14" s="22">
        <v>3400</v>
      </c>
      <c r="D14" s="21"/>
      <c r="E14" s="18"/>
      <c r="F14" s="18"/>
      <c r="G14" s="18"/>
      <c r="H14" s="18"/>
      <c r="I14" s="18"/>
      <c r="J14" s="18"/>
      <c r="L14" s="5"/>
      <c r="M14" s="5"/>
      <c r="N14" s="5"/>
      <c r="O14" s="5"/>
      <c r="P14" s="5"/>
    </row>
    <row r="15" spans="1:16">
      <c r="A15" s="8" t="s">
        <v>21</v>
      </c>
      <c r="B15" s="18"/>
      <c r="C15" s="21">
        <v>940</v>
      </c>
      <c r="D15" s="21"/>
      <c r="E15" s="18"/>
      <c r="F15" s="18"/>
      <c r="G15" s="18"/>
      <c r="H15" s="18"/>
      <c r="I15" s="18"/>
      <c r="J15" s="18"/>
      <c r="L15" s="5"/>
      <c r="M15" s="5"/>
      <c r="N15" s="5"/>
      <c r="O15" s="5"/>
      <c r="P15" s="5"/>
    </row>
    <row r="16" spans="1:16" ht="15.75" thickBot="1">
      <c r="A16" s="8"/>
      <c r="B16" s="18"/>
      <c r="C16" s="23">
        <f>SUM(C5:C15)</f>
        <v>15041</v>
      </c>
      <c r="D16" s="23">
        <f>SUM(D5:D15)</f>
        <v>15041</v>
      </c>
      <c r="E16" s="18"/>
      <c r="F16" s="18"/>
      <c r="G16" s="18"/>
      <c r="H16" s="18"/>
      <c r="I16" s="18"/>
      <c r="J16" s="18"/>
      <c r="L16" s="5"/>
      <c r="M16" s="5"/>
      <c r="N16" s="5"/>
      <c r="O16" s="5"/>
      <c r="P16" s="5"/>
    </row>
    <row r="17" spans="1:16" ht="15.75" thickTop="1">
      <c r="A17" s="8"/>
      <c r="B17" s="18"/>
      <c r="C17" s="18"/>
      <c r="D17" s="18"/>
      <c r="E17" s="18"/>
      <c r="F17" s="18"/>
      <c r="G17" s="18"/>
      <c r="H17" s="18"/>
      <c r="I17" s="18"/>
      <c r="J17" s="18"/>
      <c r="L17" s="5"/>
      <c r="M17" s="5"/>
      <c r="N17" s="5"/>
      <c r="O17" s="5"/>
      <c r="P17" s="5"/>
    </row>
    <row r="18" spans="1:16">
      <c r="A18" s="12"/>
      <c r="B18" s="24"/>
      <c r="C18" s="24"/>
      <c r="D18" s="24"/>
      <c r="E18" s="24"/>
      <c r="F18" s="24"/>
      <c r="G18" s="24"/>
      <c r="H18" s="24"/>
      <c r="I18" s="24"/>
      <c r="J18" s="24"/>
      <c r="L18" s="5"/>
      <c r="M18" s="5"/>
      <c r="N18" s="5"/>
      <c r="O18" s="5"/>
      <c r="P18" s="5"/>
    </row>
    <row r="19" spans="1:16" ht="15" customHeight="1">
      <c r="A19" s="63" t="s">
        <v>24</v>
      </c>
      <c r="B19" s="63"/>
      <c r="C19" s="63"/>
      <c r="D19" s="63"/>
      <c r="E19" s="63"/>
      <c r="F19" s="63"/>
      <c r="G19" s="63"/>
      <c r="H19" s="63"/>
      <c r="I19" s="63"/>
      <c r="J19" s="63"/>
      <c r="L19" s="5"/>
      <c r="M19" s="5"/>
      <c r="N19" s="5"/>
      <c r="O19" s="5"/>
      <c r="P19" s="5"/>
    </row>
    <row r="20" spans="1:16" ht="15" customHeight="1">
      <c r="A20" s="28"/>
      <c r="B20" s="17"/>
      <c r="C20" s="17"/>
      <c r="D20" s="17"/>
      <c r="E20" s="29"/>
      <c r="F20" s="17"/>
      <c r="G20" s="17"/>
      <c r="H20" s="17"/>
      <c r="I20" s="17"/>
      <c r="J20" s="17"/>
      <c r="L20" s="5"/>
      <c r="M20" s="5"/>
      <c r="N20" s="5"/>
      <c r="O20" s="5"/>
      <c r="P20" s="5"/>
    </row>
    <row r="21" spans="1:16" ht="15" customHeight="1">
      <c r="A21" s="3" t="s">
        <v>156</v>
      </c>
      <c r="B21" s="3"/>
      <c r="C21" s="3"/>
      <c r="D21" s="3"/>
      <c r="E21" s="3"/>
      <c r="F21" s="56"/>
      <c r="G21" s="3"/>
      <c r="H21" s="3"/>
      <c r="I21" s="3"/>
      <c r="J21" s="3"/>
      <c r="L21" s="5"/>
      <c r="M21" s="5"/>
      <c r="N21" s="5"/>
      <c r="O21" s="5"/>
      <c r="P21" s="5"/>
    </row>
    <row r="22" spans="1:16">
      <c r="A22" s="3" t="s">
        <v>157</v>
      </c>
      <c r="B22" s="4"/>
      <c r="C22" s="4"/>
      <c r="D22" s="4"/>
      <c r="E22" s="41"/>
      <c r="F22" s="36"/>
      <c r="G22" s="4"/>
      <c r="H22" s="4"/>
      <c r="I22" s="4"/>
      <c r="J22" s="4"/>
      <c r="L22" s="5"/>
      <c r="M22" s="5"/>
      <c r="N22" s="5"/>
      <c r="O22" s="5"/>
      <c r="P22" s="5"/>
    </row>
    <row r="23" spans="1:16">
      <c r="A23" s="3" t="s">
        <v>158</v>
      </c>
      <c r="B23" s="36"/>
      <c r="C23" s="36"/>
      <c r="D23" s="36"/>
      <c r="E23" s="36"/>
      <c r="F23" s="41"/>
      <c r="G23" s="36"/>
      <c r="H23" s="36"/>
      <c r="I23" s="36"/>
      <c r="J23" s="36"/>
    </row>
    <row r="24" spans="1:16" ht="15" customHeight="1">
      <c r="A24" s="103" t="s">
        <v>159</v>
      </c>
      <c r="B24" s="104"/>
      <c r="C24" s="17"/>
      <c r="D24" s="17"/>
      <c r="E24" s="17"/>
      <c r="F24" s="17"/>
      <c r="G24" s="17"/>
      <c r="H24" s="17"/>
      <c r="I24" s="17"/>
      <c r="J24" s="17"/>
    </row>
    <row r="25" spans="1:16">
      <c r="A25" s="17" t="s">
        <v>160</v>
      </c>
      <c r="B25" s="105"/>
      <c r="D25" s="17"/>
      <c r="E25" s="17"/>
      <c r="F25" s="17"/>
      <c r="G25" s="17"/>
      <c r="H25" s="17"/>
      <c r="I25" s="17"/>
      <c r="J25" s="17"/>
    </row>
    <row r="26" spans="1:16" ht="15" customHeight="1">
      <c r="A26" s="64" t="s">
        <v>161</v>
      </c>
      <c r="B26" s="64"/>
      <c r="C26" s="64"/>
      <c r="D26" s="64"/>
      <c r="E26" s="64"/>
      <c r="F26" s="64"/>
      <c r="G26" s="64"/>
      <c r="H26" s="64"/>
      <c r="I26" s="64"/>
      <c r="J26" s="64"/>
    </row>
    <row r="27" spans="1:16">
      <c r="A27" s="27" t="s">
        <v>162</v>
      </c>
      <c r="B27" s="27"/>
      <c r="C27" s="27"/>
      <c r="D27" s="106"/>
      <c r="E27" s="27"/>
      <c r="F27" s="27"/>
      <c r="G27" s="27"/>
      <c r="H27" s="27"/>
      <c r="I27" s="27"/>
      <c r="J27" s="27"/>
    </row>
    <row r="28" spans="1:16">
      <c r="A28" s="107" t="s">
        <v>163</v>
      </c>
      <c r="B28" s="36"/>
      <c r="C28" s="36"/>
      <c r="D28" s="36"/>
      <c r="E28" s="41"/>
      <c r="F28" s="36"/>
      <c r="G28" s="36"/>
      <c r="H28" s="36"/>
      <c r="I28" s="36"/>
      <c r="J28" s="36"/>
    </row>
    <row r="29" spans="1:16">
      <c r="A29" s="107" t="s">
        <v>164</v>
      </c>
      <c r="B29" s="36"/>
      <c r="C29" s="36"/>
      <c r="D29" s="41"/>
      <c r="E29" s="3"/>
      <c r="F29" s="36"/>
      <c r="G29" s="36"/>
      <c r="H29" s="36"/>
      <c r="I29" s="36"/>
      <c r="J29" s="36"/>
    </row>
    <row r="30" spans="1:16">
      <c r="A30" s="107" t="s">
        <v>165</v>
      </c>
      <c r="B30" s="36"/>
      <c r="C30" s="56"/>
      <c r="D30" s="3"/>
      <c r="E30" s="36"/>
      <c r="F30" s="36"/>
      <c r="G30" s="36"/>
      <c r="H30" s="36"/>
      <c r="I30" s="36"/>
      <c r="J30" s="36"/>
    </row>
    <row r="31" spans="1:16">
      <c r="A31" s="30"/>
      <c r="B31" s="26"/>
      <c r="C31" s="26"/>
      <c r="D31" s="26"/>
      <c r="E31" s="26"/>
      <c r="F31" s="26"/>
      <c r="G31" s="26"/>
      <c r="H31" s="26"/>
      <c r="I31" s="26"/>
      <c r="J31" s="26"/>
    </row>
    <row r="32" spans="1:16">
      <c r="A32" s="60" t="s">
        <v>114</v>
      </c>
      <c r="B32" s="60"/>
      <c r="C32" s="60"/>
      <c r="D32" s="60"/>
      <c r="E32" s="60"/>
      <c r="F32" s="60"/>
      <c r="G32" s="60"/>
      <c r="H32" s="60"/>
      <c r="I32" s="60"/>
      <c r="J32" s="60"/>
    </row>
    <row r="33" spans="1:10" ht="22.5" customHeight="1">
      <c r="A33" s="60"/>
      <c r="B33" s="60"/>
      <c r="C33" s="60"/>
      <c r="D33" s="60"/>
      <c r="E33" s="60"/>
      <c r="F33" s="60"/>
      <c r="G33" s="60"/>
      <c r="H33" s="60"/>
      <c r="I33" s="60"/>
      <c r="J33" s="60"/>
    </row>
    <row r="34" spans="1:10">
      <c r="A34" s="26"/>
      <c r="B34" s="26"/>
      <c r="C34" s="26"/>
      <c r="D34" s="26"/>
      <c r="E34" s="26"/>
      <c r="F34" s="26"/>
      <c r="G34" s="26"/>
      <c r="H34" s="26"/>
      <c r="I34" s="26"/>
      <c r="J34" s="26"/>
    </row>
    <row r="35" spans="1:10" ht="40.5" customHeight="1">
      <c r="A35" s="66" t="s">
        <v>116</v>
      </c>
      <c r="B35" s="66"/>
      <c r="C35" s="66"/>
      <c r="D35" s="66"/>
      <c r="E35" s="66"/>
      <c r="F35" s="66"/>
      <c r="G35" s="66"/>
      <c r="H35" s="66"/>
      <c r="I35" s="66"/>
      <c r="J35" s="66"/>
    </row>
    <row r="36" spans="1:10" ht="38.25" customHeight="1">
      <c r="A36" s="26"/>
      <c r="B36" s="26"/>
      <c r="C36" s="65" t="s">
        <v>26</v>
      </c>
      <c r="D36" s="65"/>
      <c r="E36" s="65" t="s">
        <v>27</v>
      </c>
      <c r="F36" s="65"/>
      <c r="G36" s="65"/>
      <c r="H36" s="65"/>
      <c r="I36" s="65" t="s">
        <v>28</v>
      </c>
      <c r="J36" s="65"/>
    </row>
    <row r="37" spans="1:10">
      <c r="A37" s="108" t="s">
        <v>25</v>
      </c>
      <c r="B37" s="109"/>
      <c r="C37" s="6" t="s">
        <v>22</v>
      </c>
      <c r="D37" s="6" t="s">
        <v>23</v>
      </c>
      <c r="E37" s="111" t="s">
        <v>22</v>
      </c>
      <c r="F37" s="112" t="s">
        <v>23</v>
      </c>
      <c r="G37" s="112"/>
      <c r="H37" s="112"/>
      <c r="I37" s="111" t="s">
        <v>22</v>
      </c>
      <c r="J37" s="111" t="s">
        <v>23</v>
      </c>
    </row>
    <row r="38" spans="1:10">
      <c r="A38" s="109" t="s">
        <v>12</v>
      </c>
      <c r="B38" s="109"/>
      <c r="C38" s="31">
        <v>2870</v>
      </c>
      <c r="D38" s="32"/>
      <c r="E38" s="113">
        <v>1320</v>
      </c>
      <c r="F38" s="114"/>
      <c r="G38" s="114"/>
      <c r="H38" s="113">
        <v>2125</v>
      </c>
      <c r="I38" s="113">
        <f>C38+E38-H38</f>
        <v>2065</v>
      </c>
      <c r="J38" s="114"/>
    </row>
    <row r="39" spans="1:10">
      <c r="A39" s="110" t="s">
        <v>13</v>
      </c>
      <c r="B39" s="109"/>
      <c r="C39" s="33">
        <v>3231</v>
      </c>
      <c r="D39" s="32"/>
      <c r="E39" s="115">
        <v>3890</v>
      </c>
      <c r="F39" s="115"/>
      <c r="G39" s="115"/>
      <c r="H39" s="115">
        <v>1320</v>
      </c>
      <c r="I39" s="115">
        <f>C39+E39-H39</f>
        <v>5801</v>
      </c>
      <c r="J39" s="115"/>
    </row>
    <row r="40" spans="1:10">
      <c r="A40" s="110" t="s">
        <v>14</v>
      </c>
      <c r="B40" s="109"/>
      <c r="C40" s="32">
        <v>800</v>
      </c>
      <c r="D40" s="32"/>
      <c r="E40" s="115">
        <v>400</v>
      </c>
      <c r="F40" s="115"/>
      <c r="G40" s="115"/>
      <c r="H40" s="115">
        <f>800+E40-I40</f>
        <v>725</v>
      </c>
      <c r="I40" s="115">
        <v>475</v>
      </c>
      <c r="J40" s="115"/>
    </row>
    <row r="41" spans="1:10">
      <c r="A41" s="110" t="s">
        <v>15</v>
      </c>
      <c r="B41" s="109"/>
      <c r="C41" s="33">
        <v>3800</v>
      </c>
      <c r="D41" s="32"/>
      <c r="E41" s="115">
        <v>500</v>
      </c>
      <c r="F41" s="115"/>
      <c r="G41" s="115"/>
      <c r="H41" s="115"/>
      <c r="I41" s="115">
        <f>C41+E41</f>
        <v>4300</v>
      </c>
      <c r="J41" s="115"/>
    </row>
    <row r="42" spans="1:10">
      <c r="A42" s="110" t="s">
        <v>1</v>
      </c>
      <c r="B42" s="109"/>
      <c r="C42" s="32"/>
      <c r="D42" s="31">
        <v>2666</v>
      </c>
      <c r="E42" s="115">
        <v>2125</v>
      </c>
      <c r="F42" s="115">
        <v>400</v>
      </c>
      <c r="G42" s="115">
        <v>500</v>
      </c>
      <c r="H42" s="115">
        <v>1160</v>
      </c>
      <c r="I42" s="115"/>
      <c r="J42" s="115">
        <f>D42-E42+F42+G42+H42</f>
        <v>2601</v>
      </c>
    </row>
    <row r="43" spans="1:10">
      <c r="A43" s="110" t="s">
        <v>0</v>
      </c>
      <c r="B43" s="109"/>
      <c r="C43" s="32"/>
      <c r="D43" s="31"/>
      <c r="E43" s="115"/>
      <c r="F43" s="115"/>
      <c r="G43" s="115"/>
      <c r="H43" s="115">
        <v>670</v>
      </c>
      <c r="I43" s="115"/>
      <c r="J43" s="115">
        <f>H43</f>
        <v>670</v>
      </c>
    </row>
    <row r="44" spans="1:10">
      <c r="A44" s="110" t="s">
        <v>29</v>
      </c>
      <c r="B44" s="109"/>
      <c r="C44" s="32"/>
      <c r="D44" s="31"/>
      <c r="E44" s="115"/>
      <c r="F44" s="115"/>
      <c r="G44" s="115"/>
      <c r="H44" s="115">
        <v>575</v>
      </c>
      <c r="I44" s="115"/>
      <c r="J44" s="115">
        <f>H44</f>
        <v>575</v>
      </c>
    </row>
    <row r="45" spans="1:10">
      <c r="A45" s="110" t="s">
        <v>16</v>
      </c>
      <c r="B45" s="109"/>
      <c r="C45" s="32"/>
      <c r="D45" s="33">
        <v>1200</v>
      </c>
      <c r="E45" s="115">
        <v>825</v>
      </c>
      <c r="F45" s="115"/>
      <c r="G45" s="115"/>
      <c r="H45" s="115"/>
      <c r="I45" s="115"/>
      <c r="J45" s="115">
        <f>D45-E45</f>
        <v>375</v>
      </c>
    </row>
    <row r="46" spans="1:10">
      <c r="A46" s="110" t="s">
        <v>17</v>
      </c>
      <c r="B46" s="109"/>
      <c r="C46" s="32"/>
      <c r="D46" s="33">
        <v>6000</v>
      </c>
      <c r="E46" s="115"/>
      <c r="F46" s="115"/>
      <c r="G46" s="115"/>
      <c r="H46" s="115"/>
      <c r="I46" s="115"/>
      <c r="J46" s="115">
        <f>D46</f>
        <v>6000</v>
      </c>
    </row>
    <row r="47" spans="1:10">
      <c r="A47" s="110" t="s">
        <v>18</v>
      </c>
      <c r="B47" s="109"/>
      <c r="C47" s="32"/>
      <c r="D47" s="33">
        <v>2795</v>
      </c>
      <c r="E47" s="115"/>
      <c r="F47" s="115"/>
      <c r="G47" s="115"/>
      <c r="H47" s="115"/>
      <c r="I47" s="115"/>
      <c r="J47" s="115">
        <f>D47</f>
        <v>2795</v>
      </c>
    </row>
    <row r="48" spans="1:10">
      <c r="A48" s="110" t="s">
        <v>30</v>
      </c>
      <c r="B48" s="109"/>
      <c r="C48" s="32"/>
      <c r="D48" s="33"/>
      <c r="E48" s="115">
        <v>575</v>
      </c>
      <c r="F48" s="115"/>
      <c r="G48" s="115"/>
      <c r="H48" s="115"/>
      <c r="I48" s="115">
        <f>E48</f>
        <v>575</v>
      </c>
      <c r="J48" s="115"/>
    </row>
    <row r="49" spans="1:10">
      <c r="A49" s="110" t="s">
        <v>19</v>
      </c>
      <c r="B49" s="109"/>
      <c r="C49" s="32"/>
      <c r="D49" s="33">
        <v>2380</v>
      </c>
      <c r="E49" s="115"/>
      <c r="F49" s="115">
        <v>825</v>
      </c>
      <c r="G49" s="115"/>
      <c r="H49" s="115">
        <v>3890</v>
      </c>
      <c r="I49" s="115"/>
      <c r="J49" s="115">
        <f>D49+F49+H49</f>
        <v>7095</v>
      </c>
    </row>
    <row r="50" spans="1:10">
      <c r="A50" s="110" t="s">
        <v>20</v>
      </c>
      <c r="B50" s="109"/>
      <c r="C50" s="33">
        <v>3400</v>
      </c>
      <c r="D50" s="32"/>
      <c r="E50" s="115">
        <v>670</v>
      </c>
      <c r="F50" s="115"/>
      <c r="G50" s="115"/>
      <c r="H50" s="115"/>
      <c r="I50" s="115">
        <f>C50+E50</f>
        <v>4070</v>
      </c>
      <c r="J50" s="115"/>
    </row>
    <row r="51" spans="1:10">
      <c r="A51" s="110" t="s">
        <v>21</v>
      </c>
      <c r="B51" s="109"/>
      <c r="C51" s="32">
        <v>940</v>
      </c>
      <c r="D51" s="32"/>
      <c r="E51" s="115">
        <v>1160</v>
      </c>
      <c r="F51" s="115"/>
      <c r="G51" s="115"/>
      <c r="H51" s="115"/>
      <c r="I51" s="115">
        <f>C51+E51</f>
        <v>2100</v>
      </c>
      <c r="J51" s="115"/>
    </row>
    <row r="52" spans="1:10">
      <c r="A52" s="110" t="s">
        <v>31</v>
      </c>
      <c r="B52" s="109"/>
      <c r="C52" s="32"/>
      <c r="D52" s="32"/>
      <c r="E52" s="115">
        <v>725</v>
      </c>
      <c r="F52" s="115"/>
      <c r="G52" s="115"/>
      <c r="H52" s="115"/>
      <c r="I52" s="115">
        <f>E52</f>
        <v>725</v>
      </c>
      <c r="J52" s="115"/>
    </row>
    <row r="53" spans="1:10" ht="15.75" thickBot="1">
      <c r="A53" s="110" t="s">
        <v>115</v>
      </c>
      <c r="B53" s="109"/>
      <c r="C53" s="34">
        <f>SUM(C38:C52)</f>
        <v>15041</v>
      </c>
      <c r="D53" s="34">
        <f>SUM(D38:D52)</f>
        <v>15041</v>
      </c>
      <c r="E53" s="116">
        <f>SUM(E38:E52)</f>
        <v>12190</v>
      </c>
      <c r="F53" s="117">
        <f>SUM(F38:H52)</f>
        <v>12190</v>
      </c>
      <c r="G53" s="117"/>
      <c r="H53" s="117"/>
      <c r="I53" s="118">
        <f>SUM(I38:I52)</f>
        <v>20111</v>
      </c>
      <c r="J53" s="118">
        <f>SUM(J38:J52)</f>
        <v>20111</v>
      </c>
    </row>
    <row r="54" spans="1:10" ht="15.75" thickTop="1">
      <c r="A54" s="26"/>
      <c r="B54" s="26"/>
      <c r="C54" s="26"/>
      <c r="D54" s="26"/>
      <c r="E54" s="26"/>
      <c r="F54" s="26"/>
      <c r="G54" s="26"/>
      <c r="H54" s="26"/>
      <c r="I54" s="26"/>
      <c r="J54" s="35"/>
    </row>
    <row r="55" spans="1:10">
      <c r="A55" s="66"/>
      <c r="B55" s="66"/>
      <c r="C55" s="66"/>
      <c r="D55" s="66"/>
      <c r="E55" s="66"/>
      <c r="F55" s="66"/>
      <c r="G55" s="66"/>
      <c r="H55" s="66"/>
      <c r="I55" s="66"/>
      <c r="J55" s="66"/>
    </row>
  </sheetData>
  <mergeCells count="11">
    <mergeCell ref="A1:J1"/>
    <mergeCell ref="A26:J26"/>
    <mergeCell ref="A35:J35"/>
    <mergeCell ref="A55:J55"/>
    <mergeCell ref="A19:J19"/>
    <mergeCell ref="F53:H53"/>
    <mergeCell ref="A32:J33"/>
    <mergeCell ref="C36:D36"/>
    <mergeCell ref="E36:H36"/>
    <mergeCell ref="F37:H37"/>
    <mergeCell ref="I36:J36"/>
  </mergeCells>
  <pageMargins left="0.7" right="0.7" top="0.75" bottom="0.75" header="0.3" footer="0.3"/>
  <pageSetup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selection sqref="A1:G1"/>
    </sheetView>
  </sheetViews>
  <sheetFormatPr defaultRowHeight="15"/>
  <cols>
    <col min="1" max="1" width="14" style="7" customWidth="1"/>
    <col min="2" max="2" width="14.42578125" style="7" customWidth="1"/>
    <col min="3" max="6" width="11.42578125" style="7" customWidth="1"/>
    <col min="7" max="7" width="13.5703125" style="7" customWidth="1"/>
    <col min="8" max="16384" width="9.140625" style="84"/>
  </cols>
  <sheetData>
    <row r="1" spans="1:7">
      <c r="A1" s="83" t="s">
        <v>173</v>
      </c>
      <c r="B1" s="83"/>
      <c r="C1" s="83"/>
      <c r="D1" s="83"/>
      <c r="E1" s="83"/>
      <c r="F1" s="83"/>
      <c r="G1" s="83"/>
    </row>
    <row r="2" spans="1:7" ht="51.75" customHeight="1">
      <c r="A2" s="70" t="s">
        <v>168</v>
      </c>
      <c r="B2" s="70"/>
      <c r="C2" s="70"/>
      <c r="D2" s="70"/>
      <c r="E2" s="70"/>
      <c r="F2" s="70"/>
      <c r="G2" s="70"/>
    </row>
    <row r="3" spans="1:7">
      <c r="A3" s="54"/>
      <c r="B3" s="54"/>
      <c r="C3" s="54"/>
      <c r="D3" s="54"/>
      <c r="E3" s="54"/>
      <c r="F3" s="54"/>
      <c r="G3" s="54"/>
    </row>
    <row r="4" spans="1:7">
      <c r="A4" s="72" t="s">
        <v>32</v>
      </c>
      <c r="B4" s="72"/>
      <c r="C4" s="72"/>
      <c r="D4" s="72"/>
      <c r="E4" s="72"/>
      <c r="F4" s="72"/>
      <c r="G4" s="72"/>
    </row>
    <row r="5" spans="1:7">
      <c r="A5" s="119" t="s">
        <v>33</v>
      </c>
      <c r="B5" s="119"/>
      <c r="C5" s="119"/>
      <c r="D5" s="119"/>
      <c r="E5" s="119"/>
      <c r="F5" s="119"/>
      <c r="G5" s="119"/>
    </row>
    <row r="6" spans="1:7" ht="15" customHeight="1">
      <c r="A6" s="124" t="s">
        <v>169</v>
      </c>
      <c r="B6" s="124"/>
      <c r="C6" s="124"/>
      <c r="D6" s="120"/>
      <c r="E6" s="73"/>
      <c r="F6" s="73"/>
      <c r="G6" s="73"/>
    </row>
    <row r="7" spans="1:7" ht="15" customHeight="1">
      <c r="A7" s="125" t="s">
        <v>170</v>
      </c>
      <c r="B7" s="125"/>
      <c r="C7" s="125"/>
      <c r="D7" s="120"/>
      <c r="E7" s="126"/>
      <c r="F7" s="126"/>
      <c r="G7" s="126"/>
    </row>
    <row r="8" spans="1:7">
      <c r="A8" s="121" t="s">
        <v>171</v>
      </c>
      <c r="B8" s="122"/>
      <c r="C8" s="122"/>
      <c r="D8" s="123"/>
      <c r="E8" s="73"/>
      <c r="F8" s="73"/>
      <c r="G8" s="73"/>
    </row>
    <row r="9" spans="1:7" ht="15" customHeight="1">
      <c r="A9" s="127" t="s">
        <v>172</v>
      </c>
      <c r="B9" s="127"/>
      <c r="C9" s="127"/>
      <c r="D9" s="120"/>
      <c r="E9" s="126"/>
      <c r="F9" s="126"/>
      <c r="G9" s="126"/>
    </row>
    <row r="10" spans="1:7">
      <c r="A10" s="67"/>
      <c r="B10" s="67"/>
      <c r="C10" s="67"/>
      <c r="D10" s="67"/>
      <c r="E10" s="67"/>
      <c r="F10" s="67"/>
      <c r="G10" s="67"/>
    </row>
    <row r="11" spans="1:7">
      <c r="A11" s="71" t="s">
        <v>37</v>
      </c>
      <c r="B11" s="71"/>
      <c r="C11" s="71"/>
      <c r="D11" s="71"/>
      <c r="E11" s="71"/>
      <c r="F11" s="71"/>
      <c r="G11" s="71"/>
    </row>
    <row r="12" spans="1:7">
      <c r="A12" s="71"/>
      <c r="B12" s="71"/>
      <c r="C12" s="71"/>
      <c r="D12" s="71"/>
      <c r="E12" s="71"/>
      <c r="F12" s="71"/>
      <c r="G12" s="71"/>
    </row>
    <row r="13" spans="1:7">
      <c r="A13" s="67"/>
      <c r="B13" s="67"/>
      <c r="C13" s="67"/>
      <c r="D13" s="67"/>
      <c r="E13" s="67"/>
      <c r="F13" s="67"/>
      <c r="G13" s="67"/>
    </row>
    <row r="14" spans="1:7">
      <c r="A14" s="68">
        <v>1</v>
      </c>
      <c r="B14" s="128"/>
      <c r="C14" s="129"/>
      <c r="D14" s="129"/>
      <c r="E14" s="130"/>
      <c r="F14" s="134"/>
      <c r="G14" s="37"/>
    </row>
    <row r="15" spans="1:7">
      <c r="A15" s="68"/>
      <c r="B15" s="131"/>
      <c r="C15" s="132"/>
      <c r="D15" s="132"/>
      <c r="E15" s="133"/>
      <c r="F15" s="38"/>
      <c r="G15" s="134"/>
    </row>
    <row r="16" spans="1:7">
      <c r="A16" s="67"/>
      <c r="B16" s="67"/>
      <c r="C16" s="67"/>
      <c r="D16" s="67"/>
      <c r="E16" s="67"/>
      <c r="F16" s="67"/>
      <c r="G16" s="67"/>
    </row>
    <row r="17" spans="1:7" ht="15" customHeight="1">
      <c r="A17" s="68">
        <v>2</v>
      </c>
      <c r="B17" s="128"/>
      <c r="C17" s="129"/>
      <c r="D17" s="129"/>
      <c r="E17" s="130"/>
      <c r="F17" s="134"/>
      <c r="G17" s="37"/>
    </row>
    <row r="18" spans="1:7" ht="15" customHeight="1">
      <c r="A18" s="68"/>
      <c r="B18" s="131"/>
      <c r="C18" s="132"/>
      <c r="D18" s="132"/>
      <c r="E18" s="133"/>
      <c r="F18" s="38"/>
      <c r="G18" s="134"/>
    </row>
    <row r="19" spans="1:7">
      <c r="A19" s="67"/>
      <c r="B19" s="67"/>
      <c r="C19" s="67"/>
      <c r="D19" s="67"/>
      <c r="E19" s="67"/>
      <c r="F19" s="67"/>
      <c r="G19" s="67"/>
    </row>
    <row r="20" spans="1:7" ht="15" customHeight="1">
      <c r="A20" s="68">
        <v>3</v>
      </c>
      <c r="B20" s="128"/>
      <c r="C20" s="129"/>
      <c r="D20" s="129"/>
      <c r="E20" s="130"/>
      <c r="F20" s="134"/>
      <c r="G20" s="37"/>
    </row>
    <row r="21" spans="1:7" ht="15" customHeight="1">
      <c r="A21" s="68"/>
      <c r="B21" s="131"/>
      <c r="C21" s="132"/>
      <c r="D21" s="132"/>
      <c r="E21" s="133"/>
      <c r="F21" s="38"/>
      <c r="G21" s="134"/>
    </row>
    <row r="22" spans="1:7">
      <c r="A22" s="69"/>
      <c r="B22" s="69"/>
      <c r="C22" s="69"/>
      <c r="D22" s="69"/>
      <c r="E22" s="69"/>
      <c r="F22" s="69"/>
      <c r="G22" s="69"/>
    </row>
    <row r="23" spans="1:7">
      <c r="A23" s="68">
        <v>4</v>
      </c>
      <c r="B23" s="128"/>
      <c r="C23" s="129"/>
      <c r="D23" s="129"/>
      <c r="E23" s="130"/>
      <c r="F23" s="134"/>
      <c r="G23" s="37"/>
    </row>
    <row r="24" spans="1:7">
      <c r="A24" s="68"/>
      <c r="B24" s="136"/>
      <c r="C24" s="132"/>
      <c r="D24" s="132"/>
      <c r="E24" s="133"/>
      <c r="F24" s="38"/>
      <c r="G24" s="134"/>
    </row>
    <row r="25" spans="1:7">
      <c r="A25" s="67"/>
      <c r="B25" s="67"/>
      <c r="C25" s="67"/>
      <c r="D25" s="67"/>
      <c r="E25" s="67"/>
      <c r="F25" s="67"/>
      <c r="G25" s="67"/>
    </row>
    <row r="26" spans="1:7">
      <c r="A26" s="67"/>
      <c r="B26" s="67"/>
      <c r="C26" s="67"/>
      <c r="D26" s="67"/>
      <c r="E26" s="67"/>
      <c r="F26" s="67"/>
      <c r="G26" s="67"/>
    </row>
  </sheetData>
  <mergeCells count="27">
    <mergeCell ref="A22:G22"/>
    <mergeCell ref="A23:A24"/>
    <mergeCell ref="B23:E23"/>
    <mergeCell ref="B24:E24"/>
    <mergeCell ref="A25:G25"/>
    <mergeCell ref="A26:G26"/>
    <mergeCell ref="A16:G16"/>
    <mergeCell ref="A17:A18"/>
    <mergeCell ref="B17:E17"/>
    <mergeCell ref="B18:E18"/>
    <mergeCell ref="A19:G19"/>
    <mergeCell ref="A20:A21"/>
    <mergeCell ref="B20:E20"/>
    <mergeCell ref="B21:E21"/>
    <mergeCell ref="A10:G10"/>
    <mergeCell ref="A11:G12"/>
    <mergeCell ref="A13:G13"/>
    <mergeCell ref="A14:A15"/>
    <mergeCell ref="B14:E14"/>
    <mergeCell ref="B15:E15"/>
    <mergeCell ref="A1:G1"/>
    <mergeCell ref="A2:G2"/>
    <mergeCell ref="A4:G4"/>
    <mergeCell ref="A5:G5"/>
    <mergeCell ref="E6:G6"/>
    <mergeCell ref="A8:C8"/>
    <mergeCell ref="E8:G8"/>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selection sqref="A1:G1"/>
    </sheetView>
  </sheetViews>
  <sheetFormatPr defaultRowHeight="15"/>
  <cols>
    <col min="1" max="1" width="14" style="7" customWidth="1"/>
    <col min="2" max="2" width="14.42578125" style="7" customWidth="1"/>
    <col min="3" max="6" width="11.42578125" style="7" customWidth="1"/>
    <col min="7" max="7" width="13.5703125" style="7" customWidth="1"/>
  </cols>
  <sheetData>
    <row r="1" spans="1:7">
      <c r="A1" s="83" t="s">
        <v>167</v>
      </c>
      <c r="B1" s="83"/>
      <c r="C1" s="83"/>
      <c r="D1" s="83"/>
      <c r="E1" s="83"/>
      <c r="F1" s="83"/>
      <c r="G1" s="83"/>
    </row>
    <row r="2" spans="1:7" ht="51.75" customHeight="1">
      <c r="A2" s="70" t="s">
        <v>168</v>
      </c>
      <c r="B2" s="70"/>
      <c r="C2" s="70"/>
      <c r="D2" s="70"/>
      <c r="E2" s="70"/>
      <c r="F2" s="70"/>
      <c r="G2" s="70"/>
    </row>
    <row r="3" spans="1:7">
      <c r="A3" s="54"/>
      <c r="B3" s="54"/>
      <c r="C3" s="54"/>
      <c r="D3" s="54"/>
      <c r="E3" s="54"/>
      <c r="F3" s="54"/>
      <c r="G3" s="54"/>
    </row>
    <row r="4" spans="1:7">
      <c r="A4" s="72" t="s">
        <v>32</v>
      </c>
      <c r="B4" s="72"/>
      <c r="C4" s="72"/>
      <c r="D4" s="72"/>
      <c r="E4" s="72"/>
      <c r="F4" s="72"/>
      <c r="G4" s="72"/>
    </row>
    <row r="5" spans="1:7">
      <c r="A5" s="119" t="s">
        <v>33</v>
      </c>
      <c r="B5" s="119"/>
      <c r="C5" s="119"/>
      <c r="D5" s="119"/>
      <c r="E5" s="119"/>
      <c r="F5" s="119"/>
      <c r="G5" s="119"/>
    </row>
    <row r="6" spans="1:7" ht="15" customHeight="1">
      <c r="A6" s="124" t="s">
        <v>169</v>
      </c>
      <c r="B6" s="124"/>
      <c r="C6" s="124"/>
      <c r="D6" s="120"/>
      <c r="E6" s="73"/>
      <c r="F6" s="73"/>
      <c r="G6" s="73"/>
    </row>
    <row r="7" spans="1:7" ht="15" customHeight="1">
      <c r="A7" s="125" t="s">
        <v>170</v>
      </c>
      <c r="B7" s="125"/>
      <c r="C7" s="125"/>
      <c r="D7" s="120"/>
      <c r="E7" s="126"/>
      <c r="F7" s="126"/>
      <c r="G7" s="126"/>
    </row>
    <row r="8" spans="1:7">
      <c r="A8" s="121" t="s">
        <v>171</v>
      </c>
      <c r="B8" s="122"/>
      <c r="C8" s="122"/>
      <c r="D8" s="123"/>
      <c r="E8" s="73"/>
      <c r="F8" s="73"/>
      <c r="G8" s="73"/>
    </row>
    <row r="9" spans="1:7" ht="15" customHeight="1">
      <c r="A9" s="127" t="s">
        <v>172</v>
      </c>
      <c r="B9" s="127"/>
      <c r="C9" s="127"/>
      <c r="D9" s="120"/>
      <c r="E9" s="126"/>
      <c r="F9" s="126"/>
      <c r="G9" s="126"/>
    </row>
    <row r="10" spans="1:7">
      <c r="A10" s="67"/>
      <c r="B10" s="67"/>
      <c r="C10" s="67"/>
      <c r="D10" s="67"/>
      <c r="E10" s="67"/>
      <c r="F10" s="67"/>
      <c r="G10" s="67"/>
    </row>
    <row r="11" spans="1:7">
      <c r="A11" s="71" t="s">
        <v>37</v>
      </c>
      <c r="B11" s="71"/>
      <c r="C11" s="71"/>
      <c r="D11" s="71"/>
      <c r="E11" s="71"/>
      <c r="F11" s="71"/>
      <c r="G11" s="71"/>
    </row>
    <row r="12" spans="1:7">
      <c r="A12" s="71"/>
      <c r="B12" s="71"/>
      <c r="C12" s="71"/>
      <c r="D12" s="71"/>
      <c r="E12" s="71"/>
      <c r="F12" s="71"/>
      <c r="G12" s="71"/>
    </row>
    <row r="13" spans="1:7">
      <c r="A13" s="67"/>
      <c r="B13" s="67"/>
      <c r="C13" s="67"/>
      <c r="D13" s="67"/>
      <c r="E13" s="67"/>
      <c r="F13" s="67"/>
      <c r="G13" s="67"/>
    </row>
    <row r="14" spans="1:7">
      <c r="A14" s="68">
        <v>1</v>
      </c>
      <c r="B14" s="128" t="s">
        <v>34</v>
      </c>
      <c r="C14" s="129"/>
      <c r="D14" s="129"/>
      <c r="E14" s="130"/>
      <c r="F14" s="134">
        <v>1900</v>
      </c>
      <c r="G14" s="37"/>
    </row>
    <row r="15" spans="1:7">
      <c r="A15" s="68"/>
      <c r="B15" s="131" t="s">
        <v>0</v>
      </c>
      <c r="C15" s="132"/>
      <c r="D15" s="132"/>
      <c r="E15" s="133"/>
      <c r="F15" s="38"/>
      <c r="G15" s="134">
        <v>1900</v>
      </c>
    </row>
    <row r="16" spans="1:7">
      <c r="A16" s="67"/>
      <c r="B16" s="67"/>
      <c r="C16" s="67"/>
      <c r="D16" s="67"/>
      <c r="E16" s="67"/>
      <c r="F16" s="67"/>
      <c r="G16" s="67"/>
    </row>
    <row r="17" spans="1:7">
      <c r="A17" s="68">
        <v>2</v>
      </c>
      <c r="B17" s="135" t="s">
        <v>35</v>
      </c>
      <c r="C17" s="129"/>
      <c r="D17" s="129"/>
      <c r="E17" s="130"/>
      <c r="F17" s="134">
        <v>600</v>
      </c>
      <c r="G17" s="37"/>
    </row>
    <row r="18" spans="1:7">
      <c r="A18" s="68"/>
      <c r="B18" s="136" t="s">
        <v>1</v>
      </c>
      <c r="C18" s="132"/>
      <c r="D18" s="132"/>
      <c r="E18" s="133"/>
      <c r="F18" s="38"/>
      <c r="G18" s="134">
        <v>600</v>
      </c>
    </row>
    <row r="19" spans="1:7">
      <c r="A19" s="67"/>
      <c r="B19" s="67"/>
      <c r="C19" s="67"/>
      <c r="D19" s="67"/>
      <c r="E19" s="67"/>
      <c r="F19" s="67"/>
      <c r="G19" s="67"/>
    </row>
    <row r="20" spans="1:7">
      <c r="A20" s="68">
        <v>3</v>
      </c>
      <c r="B20" s="135" t="str">
        <f>CONCATENATE("Interest Expense ($",FIXED(D7,0,0)," × ",FIXED(D8*100,2,0),"% × (1/12))")</f>
        <v>Interest Expense ($0 × 0.00% × (1/12))</v>
      </c>
      <c r="C20" s="129"/>
      <c r="D20" s="129"/>
      <c r="E20" s="130"/>
      <c r="F20" s="134">
        <v>200</v>
      </c>
      <c r="G20" s="37"/>
    </row>
    <row r="21" spans="1:7">
      <c r="A21" s="68"/>
      <c r="B21" s="136" t="s">
        <v>36</v>
      </c>
      <c r="C21" s="132"/>
      <c r="D21" s="132"/>
      <c r="E21" s="133"/>
      <c r="F21" s="38"/>
      <c r="G21" s="134">
        <v>200</v>
      </c>
    </row>
    <row r="22" spans="1:7">
      <c r="A22" s="69"/>
      <c r="B22" s="69"/>
      <c r="C22" s="69"/>
      <c r="D22" s="69"/>
      <c r="E22" s="69"/>
      <c r="F22" s="69"/>
      <c r="G22" s="69"/>
    </row>
    <row r="23" spans="1:7">
      <c r="A23" s="68">
        <v>4</v>
      </c>
      <c r="B23" s="128" t="s">
        <v>117</v>
      </c>
      <c r="C23" s="129"/>
      <c r="D23" s="129"/>
      <c r="E23" s="130"/>
      <c r="F23" s="134">
        <v>117</v>
      </c>
      <c r="G23" s="37"/>
    </row>
    <row r="24" spans="1:7">
      <c r="A24" s="68"/>
      <c r="B24" s="136" t="s">
        <v>1</v>
      </c>
      <c r="C24" s="132"/>
      <c r="D24" s="132"/>
      <c r="E24" s="133"/>
      <c r="F24" s="38"/>
      <c r="G24" s="134">
        <v>117</v>
      </c>
    </row>
    <row r="25" spans="1:7">
      <c r="A25" s="67"/>
      <c r="B25" s="67"/>
      <c r="C25" s="67"/>
      <c r="D25" s="67"/>
      <c r="E25" s="67"/>
      <c r="F25" s="67"/>
      <c r="G25" s="67"/>
    </row>
    <row r="26" spans="1:7">
      <c r="A26" s="67"/>
      <c r="B26" s="67"/>
      <c r="C26" s="67"/>
      <c r="D26" s="67"/>
      <c r="E26" s="67"/>
      <c r="F26" s="67"/>
      <c r="G26" s="67"/>
    </row>
  </sheetData>
  <mergeCells count="27">
    <mergeCell ref="A1:G1"/>
    <mergeCell ref="A2:G2"/>
    <mergeCell ref="E6:G6"/>
    <mergeCell ref="A4:G4"/>
    <mergeCell ref="A5:G5"/>
    <mergeCell ref="A8:C8"/>
    <mergeCell ref="E8:G8"/>
    <mergeCell ref="A10:G10"/>
    <mergeCell ref="A11:G12"/>
    <mergeCell ref="A13:G13"/>
    <mergeCell ref="A14:A15"/>
    <mergeCell ref="B14:E14"/>
    <mergeCell ref="B15:E15"/>
    <mergeCell ref="A25:G25"/>
    <mergeCell ref="A26:G26"/>
    <mergeCell ref="A20:A21"/>
    <mergeCell ref="B20:E20"/>
    <mergeCell ref="B21:E21"/>
    <mergeCell ref="A22:G22"/>
    <mergeCell ref="A23:A24"/>
    <mergeCell ref="B23:E23"/>
    <mergeCell ref="B24:E24"/>
    <mergeCell ref="A16:G16"/>
    <mergeCell ref="A17:A18"/>
    <mergeCell ref="B17:E17"/>
    <mergeCell ref="B18:E18"/>
    <mergeCell ref="A19:G19"/>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9"/>
  <sheetViews>
    <sheetView workbookViewId="0">
      <selection activeCell="A6" sqref="A6:G6"/>
    </sheetView>
  </sheetViews>
  <sheetFormatPr defaultRowHeight="15"/>
  <cols>
    <col min="1" max="1" width="13.140625" style="84" customWidth="1"/>
    <col min="2" max="3" width="12.140625" style="84" customWidth="1"/>
    <col min="4" max="4" width="11.140625" style="84" customWidth="1"/>
    <col min="5" max="5" width="12.28515625" style="84" customWidth="1"/>
    <col min="6" max="6" width="12.7109375" style="84" customWidth="1"/>
    <col min="7" max="8" width="9.140625" style="84"/>
    <col min="9" max="9" width="12.5703125" style="84" bestFit="1" customWidth="1"/>
    <col min="10" max="16384" width="9.140625" style="84"/>
  </cols>
  <sheetData>
    <row r="1" spans="1:13">
      <c r="A1" s="83" t="s">
        <v>99</v>
      </c>
      <c r="B1" s="83"/>
      <c r="C1" s="83"/>
      <c r="D1" s="83"/>
      <c r="E1" s="83"/>
      <c r="F1" s="83"/>
      <c r="G1" s="83"/>
    </row>
    <row r="2" spans="1:13" ht="32.25" customHeight="1">
      <c r="A2" s="74" t="s">
        <v>175</v>
      </c>
      <c r="B2" s="74"/>
      <c r="C2" s="74"/>
      <c r="D2" s="74"/>
      <c r="E2" s="74"/>
      <c r="F2" s="74"/>
      <c r="G2" s="74"/>
      <c r="I2" s="5"/>
      <c r="J2" s="5"/>
      <c r="K2" s="5"/>
      <c r="L2" s="5"/>
      <c r="M2" s="5"/>
    </row>
    <row r="3" spans="1:13" ht="15" customHeight="1">
      <c r="A3" s="3"/>
      <c r="B3" s="3"/>
      <c r="C3" s="3"/>
      <c r="D3" s="3"/>
      <c r="E3" s="3"/>
      <c r="F3" s="3"/>
      <c r="G3" s="3"/>
      <c r="I3" s="5"/>
      <c r="J3" s="5"/>
      <c r="K3" s="5"/>
      <c r="L3" s="5"/>
      <c r="M3" s="5"/>
    </row>
    <row r="4" spans="1:13" ht="15" customHeight="1">
      <c r="A4" s="75" t="s">
        <v>100</v>
      </c>
      <c r="B4" s="75"/>
      <c r="C4" s="75"/>
      <c r="D4" s="75"/>
      <c r="E4" s="75"/>
      <c r="F4" s="75"/>
      <c r="G4" s="75"/>
      <c r="I4" s="5"/>
      <c r="J4" s="5"/>
      <c r="K4" s="5"/>
      <c r="L4" s="5"/>
      <c r="M4" s="5"/>
    </row>
    <row r="5" spans="1:13" ht="15" customHeight="1">
      <c r="A5" s="75" t="s">
        <v>26</v>
      </c>
      <c r="B5" s="75"/>
      <c r="C5" s="75"/>
      <c r="D5" s="75"/>
      <c r="E5" s="75"/>
      <c r="F5" s="75"/>
      <c r="G5" s="75"/>
      <c r="I5" s="5"/>
      <c r="J5" s="5"/>
      <c r="K5" s="5"/>
      <c r="L5" s="5"/>
      <c r="M5" s="5"/>
    </row>
    <row r="6" spans="1:13" ht="15" customHeight="1">
      <c r="A6" s="78" t="s">
        <v>42</v>
      </c>
      <c r="B6" s="78"/>
      <c r="C6" s="78"/>
      <c r="D6" s="78"/>
      <c r="E6" s="78"/>
      <c r="F6" s="78"/>
      <c r="G6" s="78"/>
      <c r="I6" s="5"/>
      <c r="J6" s="5"/>
      <c r="K6" s="5"/>
      <c r="L6" s="5"/>
      <c r="M6" s="5"/>
    </row>
    <row r="7" spans="1:13" ht="15" customHeight="1">
      <c r="A7" s="3"/>
      <c r="B7" s="3"/>
      <c r="C7" s="3"/>
      <c r="D7" s="79" t="s">
        <v>101</v>
      </c>
      <c r="E7" s="79"/>
      <c r="F7" s="79" t="s">
        <v>102</v>
      </c>
      <c r="G7" s="79"/>
      <c r="I7" s="5"/>
      <c r="J7" s="5"/>
      <c r="K7" s="5"/>
      <c r="L7" s="5"/>
      <c r="M7" s="5"/>
    </row>
    <row r="8" spans="1:13" ht="15" customHeight="1">
      <c r="A8" s="3"/>
      <c r="B8" s="3"/>
      <c r="C8" s="3"/>
      <c r="D8" s="15" t="s">
        <v>118</v>
      </c>
      <c r="E8" s="15" t="s">
        <v>119</v>
      </c>
      <c r="F8" s="15" t="s">
        <v>118</v>
      </c>
      <c r="G8" s="15" t="s">
        <v>119</v>
      </c>
      <c r="I8" s="5"/>
      <c r="J8" s="5"/>
      <c r="K8" s="5"/>
      <c r="L8" s="5"/>
      <c r="M8" s="5"/>
    </row>
    <row r="9" spans="1:13" ht="15" customHeight="1">
      <c r="A9" s="63" t="s">
        <v>12</v>
      </c>
      <c r="B9" s="63"/>
      <c r="C9" s="63"/>
      <c r="D9" s="39">
        <v>11000</v>
      </c>
      <c r="E9" s="3"/>
      <c r="F9" s="39">
        <v>11000</v>
      </c>
      <c r="G9" s="3"/>
      <c r="I9" s="5"/>
      <c r="J9" s="5"/>
      <c r="K9" s="5"/>
      <c r="L9" s="5"/>
      <c r="M9" s="5"/>
    </row>
    <row r="10" spans="1:13" ht="15" customHeight="1">
      <c r="A10" s="63" t="s">
        <v>43</v>
      </c>
      <c r="B10" s="63"/>
      <c r="C10" s="63"/>
      <c r="D10" s="40">
        <v>20000</v>
      </c>
      <c r="E10" s="40"/>
      <c r="F10" s="40">
        <v>23500</v>
      </c>
      <c r="G10" s="40"/>
      <c r="I10" s="5"/>
      <c r="J10" s="5"/>
      <c r="K10" s="5"/>
      <c r="L10" s="5"/>
      <c r="M10" s="5"/>
    </row>
    <row r="11" spans="1:13" ht="15" customHeight="1">
      <c r="A11" s="63" t="s">
        <v>14</v>
      </c>
      <c r="B11" s="63"/>
      <c r="C11" s="63"/>
      <c r="D11" s="40">
        <v>8400</v>
      </c>
      <c r="E11" s="40"/>
      <c r="F11" s="40">
        <v>3000</v>
      </c>
      <c r="G11" s="40"/>
      <c r="I11" s="5"/>
      <c r="J11" s="5"/>
      <c r="K11" s="5"/>
      <c r="L11" s="5"/>
      <c r="M11" s="5"/>
    </row>
    <row r="12" spans="1:13" ht="15" customHeight="1">
      <c r="A12" s="63" t="s">
        <v>45</v>
      </c>
      <c r="B12" s="63"/>
      <c r="C12" s="63"/>
      <c r="D12" s="40">
        <v>3350</v>
      </c>
      <c r="E12" s="40"/>
      <c r="F12" s="40">
        <v>2500</v>
      </c>
      <c r="G12" s="40"/>
      <c r="I12" s="5"/>
      <c r="J12" s="5"/>
      <c r="K12" s="5"/>
      <c r="L12" s="5"/>
      <c r="M12" s="5"/>
    </row>
    <row r="13" spans="1:13" ht="15" customHeight="1">
      <c r="A13" s="63" t="s">
        <v>15</v>
      </c>
      <c r="B13" s="63"/>
      <c r="C13" s="63"/>
      <c r="D13" s="40">
        <v>60000</v>
      </c>
      <c r="E13" s="40"/>
      <c r="F13" s="40">
        <v>60000</v>
      </c>
      <c r="G13" s="40"/>
      <c r="I13" s="5"/>
      <c r="J13" s="5"/>
      <c r="K13" s="5"/>
      <c r="L13" s="5"/>
      <c r="M13" s="5"/>
    </row>
    <row r="14" spans="1:13" ht="15" customHeight="1">
      <c r="A14" s="63" t="s">
        <v>46</v>
      </c>
      <c r="B14" s="63"/>
      <c r="C14" s="63"/>
      <c r="D14" s="40"/>
      <c r="E14" s="39">
        <v>28000</v>
      </c>
      <c r="F14" s="40"/>
      <c r="G14" s="39">
        <v>33000</v>
      </c>
      <c r="I14" s="5"/>
      <c r="J14" s="5"/>
      <c r="K14" s="5"/>
      <c r="L14" s="5"/>
      <c r="M14" s="5"/>
    </row>
    <row r="15" spans="1:13" ht="15" customHeight="1">
      <c r="A15" s="63" t="s">
        <v>103</v>
      </c>
      <c r="B15" s="63"/>
      <c r="C15" s="63"/>
      <c r="D15" s="40"/>
      <c r="E15" s="40">
        <v>5000</v>
      </c>
      <c r="F15" s="40"/>
      <c r="G15" s="40">
        <v>5000</v>
      </c>
      <c r="I15" s="5"/>
      <c r="J15" s="5"/>
      <c r="K15" s="5"/>
      <c r="L15" s="5"/>
      <c r="M15" s="5"/>
    </row>
    <row r="16" spans="1:13" ht="15" customHeight="1">
      <c r="A16" s="63" t="s">
        <v>68</v>
      </c>
      <c r="B16" s="63"/>
      <c r="C16" s="63"/>
      <c r="D16" s="40"/>
      <c r="E16" s="40">
        <v>0</v>
      </c>
      <c r="F16" s="40"/>
      <c r="G16" s="40">
        <v>150</v>
      </c>
      <c r="I16" s="5"/>
      <c r="J16" s="5"/>
      <c r="K16" s="5"/>
      <c r="L16" s="5"/>
      <c r="M16" s="5"/>
    </row>
    <row r="17" spans="1:13" ht="15" customHeight="1">
      <c r="A17" s="51" t="s">
        <v>47</v>
      </c>
      <c r="B17" s="51"/>
      <c r="C17" s="51"/>
      <c r="D17" s="40"/>
      <c r="E17" s="40">
        <v>5000</v>
      </c>
      <c r="F17" s="40"/>
      <c r="G17" s="40">
        <v>5000</v>
      </c>
      <c r="I17" s="5"/>
      <c r="J17" s="5"/>
      <c r="K17" s="5"/>
      <c r="L17" s="5"/>
      <c r="M17" s="5"/>
    </row>
    <row r="18" spans="1:13" ht="15" customHeight="1">
      <c r="A18" s="63" t="s">
        <v>16</v>
      </c>
      <c r="B18" s="63"/>
      <c r="C18" s="63"/>
      <c r="D18" s="40"/>
      <c r="E18" s="40">
        <v>7000</v>
      </c>
      <c r="F18" s="40"/>
      <c r="G18" s="40">
        <v>5600</v>
      </c>
      <c r="I18" s="5"/>
      <c r="J18" s="5"/>
      <c r="K18" s="5"/>
      <c r="L18" s="5"/>
      <c r="M18" s="5"/>
    </row>
    <row r="19" spans="1:13" ht="15" customHeight="1">
      <c r="A19" s="63" t="s">
        <v>104</v>
      </c>
      <c r="B19" s="63"/>
      <c r="C19" s="63"/>
      <c r="D19" s="40"/>
      <c r="E19" s="40">
        <v>0</v>
      </c>
      <c r="F19" s="40"/>
      <c r="G19" s="40">
        <v>1300</v>
      </c>
      <c r="I19" s="5"/>
      <c r="J19" s="5"/>
      <c r="K19" s="5"/>
      <c r="L19" s="5"/>
      <c r="M19" s="5"/>
    </row>
    <row r="20" spans="1:13" ht="15" customHeight="1">
      <c r="A20" s="63" t="s">
        <v>48</v>
      </c>
      <c r="B20" s="63"/>
      <c r="C20" s="63"/>
      <c r="D20" s="40"/>
      <c r="E20" s="40">
        <v>10000</v>
      </c>
      <c r="F20" s="40"/>
      <c r="G20" s="40">
        <v>10000</v>
      </c>
      <c r="I20" s="5"/>
      <c r="J20" s="5"/>
      <c r="K20" s="5"/>
      <c r="L20" s="5"/>
      <c r="M20" s="5"/>
    </row>
    <row r="21" spans="1:13" ht="15" customHeight="1">
      <c r="A21" s="63" t="s">
        <v>18</v>
      </c>
      <c r="B21" s="63"/>
      <c r="C21" s="63"/>
      <c r="D21" s="40"/>
      <c r="E21" s="40">
        <v>3500</v>
      </c>
      <c r="F21" s="40"/>
      <c r="G21" s="40">
        <v>3500</v>
      </c>
      <c r="I21" s="5"/>
      <c r="J21" s="5"/>
      <c r="K21" s="5"/>
      <c r="L21" s="5"/>
      <c r="M21" s="5"/>
    </row>
    <row r="22" spans="1:13" ht="15" customHeight="1">
      <c r="A22" s="63" t="s">
        <v>19</v>
      </c>
      <c r="B22" s="63"/>
      <c r="C22" s="63"/>
      <c r="D22" s="40"/>
      <c r="E22" s="40">
        <v>58600</v>
      </c>
      <c r="F22" s="40"/>
      <c r="G22" s="40">
        <v>63500</v>
      </c>
      <c r="I22" s="5"/>
      <c r="J22" s="5"/>
      <c r="K22" s="5"/>
      <c r="L22" s="5"/>
      <c r="M22" s="5"/>
    </row>
    <row r="23" spans="1:13" ht="15" customHeight="1">
      <c r="A23" s="63" t="s">
        <v>20</v>
      </c>
      <c r="B23" s="63"/>
      <c r="C23" s="63"/>
      <c r="D23" s="40">
        <v>10000</v>
      </c>
      <c r="E23" s="40"/>
      <c r="F23" s="40">
        <v>11300</v>
      </c>
      <c r="G23" s="40"/>
      <c r="I23" s="5"/>
      <c r="J23" s="5"/>
      <c r="K23" s="5"/>
      <c r="L23" s="5"/>
      <c r="M23" s="5"/>
    </row>
    <row r="24" spans="1:13" ht="15" customHeight="1">
      <c r="A24" s="63" t="s">
        <v>105</v>
      </c>
      <c r="B24" s="63"/>
      <c r="C24" s="63"/>
      <c r="D24" s="40"/>
      <c r="E24" s="40"/>
      <c r="F24" s="40">
        <v>850</v>
      </c>
      <c r="G24" s="40"/>
      <c r="I24" s="5"/>
      <c r="J24" s="5"/>
      <c r="K24" s="5"/>
      <c r="L24" s="5"/>
      <c r="M24" s="5"/>
    </row>
    <row r="25" spans="1:13" ht="15" customHeight="1">
      <c r="A25" s="63" t="s">
        <v>74</v>
      </c>
      <c r="B25" s="63"/>
      <c r="C25" s="63"/>
      <c r="D25" s="40">
        <v>350</v>
      </c>
      <c r="E25" s="40"/>
      <c r="F25" s="40">
        <v>500</v>
      </c>
      <c r="G25" s="40"/>
      <c r="I25" s="5"/>
      <c r="J25" s="5"/>
      <c r="K25" s="5"/>
      <c r="L25" s="5"/>
      <c r="M25" s="5"/>
    </row>
    <row r="26" spans="1:13" ht="15" customHeight="1">
      <c r="A26" s="63" t="s">
        <v>73</v>
      </c>
      <c r="B26" s="63"/>
      <c r="C26" s="63"/>
      <c r="D26" s="40"/>
      <c r="E26" s="40"/>
      <c r="F26" s="40">
        <v>5000</v>
      </c>
      <c r="G26" s="40"/>
      <c r="I26" s="5"/>
      <c r="J26" s="5"/>
      <c r="K26" s="5"/>
      <c r="L26" s="5"/>
      <c r="M26" s="5"/>
    </row>
    <row r="27" spans="1:13" ht="15" customHeight="1">
      <c r="A27" s="63" t="s">
        <v>106</v>
      </c>
      <c r="B27" s="63"/>
      <c r="C27" s="63"/>
      <c r="D27" s="40"/>
      <c r="E27" s="40"/>
      <c r="F27" s="40">
        <v>5400</v>
      </c>
      <c r="G27" s="40"/>
      <c r="I27" s="5"/>
      <c r="J27" s="5"/>
      <c r="K27" s="5"/>
      <c r="L27" s="5"/>
      <c r="M27" s="5"/>
    </row>
    <row r="28" spans="1:13" ht="15" customHeight="1">
      <c r="A28" s="63" t="s">
        <v>49</v>
      </c>
      <c r="B28" s="63"/>
      <c r="C28" s="63"/>
      <c r="D28" s="40">
        <v>4000</v>
      </c>
      <c r="E28" s="40"/>
      <c r="F28" s="40">
        <v>4000</v>
      </c>
      <c r="G28" s="40"/>
      <c r="I28" s="5"/>
      <c r="J28" s="5"/>
      <c r="K28" s="5"/>
      <c r="L28" s="5"/>
      <c r="M28" s="5"/>
    </row>
    <row r="29" spans="1:13" ht="15.75" thickBot="1">
      <c r="A29" s="3"/>
      <c r="B29" s="4"/>
      <c r="C29" s="4"/>
      <c r="D29" s="13">
        <f>SUM(D9:D28)</f>
        <v>117100</v>
      </c>
      <c r="E29" s="13">
        <f>SUM(E9:E25)</f>
        <v>117100</v>
      </c>
      <c r="F29" s="13">
        <f>SUM(F9:F28)</f>
        <v>127050</v>
      </c>
      <c r="G29" s="13">
        <f>SUM(G9:G25)</f>
        <v>127050</v>
      </c>
      <c r="I29" s="5"/>
      <c r="J29" s="5"/>
      <c r="K29" s="5"/>
      <c r="L29" s="5"/>
      <c r="M29" s="5"/>
    </row>
    <row r="30" spans="1:13" ht="15.75" thickTop="1">
      <c r="A30" s="26"/>
      <c r="B30" s="26"/>
      <c r="C30" s="26"/>
      <c r="D30" s="26"/>
      <c r="E30" s="26"/>
      <c r="F30" s="26"/>
      <c r="G30" s="26"/>
    </row>
    <row r="31" spans="1:13">
      <c r="A31" s="3"/>
      <c r="B31" s="36"/>
      <c r="C31" s="36"/>
      <c r="D31" s="36"/>
      <c r="E31" s="36"/>
      <c r="F31" s="36"/>
      <c r="G31" s="36"/>
    </row>
    <row r="32" spans="1:13" ht="12.75" customHeight="1">
      <c r="A32" s="71" t="s">
        <v>177</v>
      </c>
      <c r="B32" s="71"/>
      <c r="C32" s="71"/>
      <c r="D32" s="71"/>
      <c r="E32" s="71"/>
      <c r="F32" s="71"/>
      <c r="G32" s="71"/>
    </row>
    <row r="33" spans="1:7" ht="27" customHeight="1">
      <c r="A33" s="71"/>
      <c r="B33" s="71"/>
      <c r="C33" s="71"/>
      <c r="D33" s="71"/>
      <c r="E33" s="71"/>
      <c r="F33" s="71"/>
      <c r="G33" s="71"/>
    </row>
    <row r="34" spans="1:7">
      <c r="A34" s="3"/>
      <c r="B34" s="3"/>
      <c r="C34" s="3"/>
      <c r="D34" s="41"/>
      <c r="E34" s="36"/>
      <c r="F34" s="36"/>
      <c r="G34" s="36"/>
    </row>
    <row r="35" spans="1:7">
      <c r="A35" s="180" t="s">
        <v>184</v>
      </c>
      <c r="B35" s="161"/>
      <c r="C35" s="161"/>
      <c r="D35" s="161"/>
      <c r="E35" s="161"/>
      <c r="F35" s="178" t="s">
        <v>22</v>
      </c>
      <c r="G35" s="179" t="s">
        <v>23</v>
      </c>
    </row>
    <row r="36" spans="1:7" ht="15" customHeight="1">
      <c r="A36" s="187">
        <v>31</v>
      </c>
      <c r="B36" s="181"/>
      <c r="C36" s="182"/>
      <c r="D36" s="182"/>
      <c r="E36" s="182"/>
      <c r="F36" s="134"/>
      <c r="G36" s="183"/>
    </row>
    <row r="37" spans="1:7" ht="15" customHeight="1">
      <c r="A37" s="188"/>
      <c r="B37" s="184"/>
      <c r="C37" s="185"/>
      <c r="D37" s="185"/>
      <c r="E37" s="185"/>
      <c r="F37" s="186"/>
      <c r="G37" s="134"/>
    </row>
    <row r="38" spans="1:7">
      <c r="A38" s="77"/>
      <c r="B38" s="77"/>
      <c r="C38" s="77"/>
      <c r="D38" s="77"/>
      <c r="E38" s="77"/>
      <c r="F38" s="77"/>
      <c r="G38" s="77"/>
    </row>
    <row r="39" spans="1:7" ht="15" customHeight="1">
      <c r="A39" s="188">
        <v>31</v>
      </c>
      <c r="B39" s="181"/>
      <c r="C39" s="182"/>
      <c r="D39" s="182"/>
      <c r="E39" s="182"/>
      <c r="F39" s="134"/>
      <c r="G39" s="183"/>
    </row>
    <row r="40" spans="1:7" ht="15" customHeight="1">
      <c r="A40" s="188"/>
      <c r="B40" s="184"/>
      <c r="C40" s="185"/>
      <c r="D40" s="185"/>
      <c r="E40" s="185"/>
      <c r="F40" s="186"/>
      <c r="G40" s="134"/>
    </row>
    <row r="41" spans="1:7">
      <c r="A41" s="75"/>
      <c r="B41" s="75"/>
      <c r="C41" s="75"/>
      <c r="D41" s="75"/>
      <c r="E41" s="75"/>
      <c r="F41" s="75"/>
      <c r="G41" s="75"/>
    </row>
    <row r="42" spans="1:7" ht="15" customHeight="1">
      <c r="A42" s="188">
        <v>31</v>
      </c>
      <c r="B42" s="181"/>
      <c r="C42" s="182"/>
      <c r="D42" s="182"/>
      <c r="E42" s="182"/>
      <c r="F42" s="134"/>
      <c r="G42" s="183"/>
    </row>
    <row r="43" spans="1:7">
      <c r="A43" s="188"/>
      <c r="B43" s="184"/>
      <c r="C43" s="185"/>
      <c r="D43" s="185"/>
      <c r="E43" s="185"/>
      <c r="F43" s="186"/>
      <c r="G43" s="134"/>
    </row>
    <row r="44" spans="1:7">
      <c r="A44" s="75"/>
      <c r="B44" s="75"/>
      <c r="C44" s="75"/>
      <c r="D44" s="75"/>
      <c r="E44" s="75"/>
      <c r="F44" s="75"/>
      <c r="G44" s="75"/>
    </row>
    <row r="45" spans="1:7" ht="15" customHeight="1">
      <c r="A45" s="188">
        <v>31</v>
      </c>
      <c r="B45" s="181"/>
      <c r="C45" s="182"/>
      <c r="D45" s="182"/>
      <c r="E45" s="182"/>
      <c r="F45" s="134"/>
      <c r="G45" s="183"/>
    </row>
    <row r="46" spans="1:7" ht="15" customHeight="1">
      <c r="A46" s="188"/>
      <c r="B46" s="184"/>
      <c r="C46" s="185"/>
      <c r="D46" s="185"/>
      <c r="E46" s="185"/>
      <c r="F46" s="186"/>
      <c r="G46" s="134"/>
    </row>
    <row r="47" spans="1:7">
      <c r="A47" s="75"/>
      <c r="B47" s="75"/>
      <c r="C47" s="75"/>
      <c r="D47" s="75"/>
      <c r="E47" s="75"/>
      <c r="F47" s="75"/>
      <c r="G47" s="75"/>
    </row>
    <row r="48" spans="1:7" ht="15" customHeight="1">
      <c r="A48" s="188">
        <v>31</v>
      </c>
      <c r="B48" s="181"/>
      <c r="C48" s="182"/>
      <c r="D48" s="182"/>
      <c r="E48" s="182"/>
      <c r="F48" s="134"/>
      <c r="G48" s="183"/>
    </row>
    <row r="49" spans="1:7" ht="15" customHeight="1">
      <c r="A49" s="188"/>
      <c r="B49" s="184"/>
      <c r="C49" s="185"/>
      <c r="D49" s="185"/>
      <c r="E49" s="185"/>
      <c r="F49" s="186"/>
      <c r="G49" s="134"/>
    </row>
    <row r="50" spans="1:7">
      <c r="A50" s="75"/>
      <c r="B50" s="75"/>
      <c r="C50" s="75"/>
      <c r="D50" s="75"/>
      <c r="E50" s="75"/>
      <c r="F50" s="75"/>
      <c r="G50" s="75"/>
    </row>
    <row r="51" spans="1:7" ht="15" customHeight="1">
      <c r="A51" s="188">
        <v>31</v>
      </c>
      <c r="B51" s="181"/>
      <c r="C51" s="182"/>
      <c r="D51" s="182"/>
      <c r="E51" s="182"/>
      <c r="F51" s="134"/>
      <c r="G51" s="183"/>
    </row>
    <row r="52" spans="1:7" ht="15" customHeight="1">
      <c r="A52" s="188"/>
      <c r="B52" s="184"/>
      <c r="C52" s="185"/>
      <c r="D52" s="185"/>
      <c r="E52" s="185"/>
      <c r="F52" s="186"/>
      <c r="G52" s="134"/>
    </row>
    <row r="53" spans="1:7">
      <c r="A53" s="189"/>
      <c r="B53" s="189"/>
      <c r="C53" s="189"/>
      <c r="D53" s="189"/>
      <c r="E53" s="189"/>
      <c r="F53" s="189"/>
      <c r="G53" s="189"/>
    </row>
    <row r="54" spans="1:7" ht="15" customHeight="1">
      <c r="A54" s="188">
        <v>31</v>
      </c>
      <c r="B54" s="181"/>
      <c r="C54" s="182"/>
      <c r="D54" s="182"/>
      <c r="E54" s="182"/>
      <c r="F54" s="134"/>
      <c r="G54" s="183"/>
    </row>
    <row r="55" spans="1:7" ht="15" customHeight="1">
      <c r="A55" s="188"/>
      <c r="B55" s="184"/>
      <c r="C55" s="185"/>
      <c r="D55" s="185"/>
      <c r="E55" s="185"/>
      <c r="F55" s="186"/>
      <c r="G55" s="134"/>
    </row>
    <row r="56" spans="1:7">
      <c r="A56" s="75"/>
      <c r="B56" s="75"/>
      <c r="C56" s="75"/>
      <c r="D56" s="75"/>
      <c r="E56" s="75"/>
      <c r="F56" s="75"/>
      <c r="G56" s="75"/>
    </row>
    <row r="57" spans="1:7">
      <c r="A57" s="55"/>
      <c r="B57" s="55"/>
      <c r="C57" s="55"/>
      <c r="D57" s="55"/>
      <c r="E57" s="55"/>
      <c r="F57" s="55"/>
      <c r="G57" s="55"/>
    </row>
    <row r="58" spans="1:7" ht="30.75" customHeight="1">
      <c r="A58" s="76" t="s">
        <v>176</v>
      </c>
      <c r="B58" s="76"/>
      <c r="C58" s="76"/>
      <c r="D58" s="76"/>
      <c r="E58" s="76"/>
      <c r="F58" s="76"/>
      <c r="G58" s="76"/>
    </row>
    <row r="59" spans="1:7">
      <c r="A59" s="55"/>
      <c r="B59" s="55"/>
      <c r="C59" s="55"/>
      <c r="D59" s="55"/>
      <c r="E59" s="55"/>
      <c r="F59" s="55"/>
      <c r="G59" s="55"/>
    </row>
    <row r="60" spans="1:7">
      <c r="A60" s="145" t="s">
        <v>100</v>
      </c>
      <c r="B60" s="145"/>
      <c r="C60" s="145"/>
      <c r="D60" s="145"/>
      <c r="E60" s="145"/>
      <c r="F60" s="26"/>
      <c r="G60" s="55"/>
    </row>
    <row r="61" spans="1:7">
      <c r="A61" s="145" t="s">
        <v>75</v>
      </c>
      <c r="B61" s="145"/>
      <c r="C61" s="145"/>
      <c r="D61" s="145"/>
      <c r="E61" s="145"/>
      <c r="F61" s="26"/>
      <c r="G61" s="55"/>
    </row>
    <row r="62" spans="1:7" ht="15.75" thickBot="1">
      <c r="A62" s="159" t="s">
        <v>76</v>
      </c>
      <c r="B62" s="159"/>
      <c r="C62" s="159"/>
      <c r="D62" s="159"/>
      <c r="E62" s="159"/>
      <c r="F62" s="26"/>
      <c r="G62" s="55"/>
    </row>
    <row r="63" spans="1:7">
      <c r="A63" s="87" t="s">
        <v>108</v>
      </c>
      <c r="B63" s="43"/>
      <c r="C63" s="43"/>
      <c r="D63" s="43"/>
      <c r="E63" s="43"/>
      <c r="F63" s="26"/>
      <c r="G63" s="55"/>
    </row>
    <row r="64" spans="1:7">
      <c r="A64" s="137"/>
      <c r="B64" s="114"/>
      <c r="C64" s="114"/>
      <c r="D64" s="114"/>
      <c r="E64" s="138"/>
      <c r="F64" s="26"/>
      <c r="G64" s="55"/>
    </row>
    <row r="65" spans="1:7">
      <c r="A65" s="87" t="s">
        <v>77</v>
      </c>
      <c r="B65" s="43"/>
      <c r="C65" s="43"/>
      <c r="D65" s="43"/>
      <c r="E65" s="43"/>
      <c r="F65" s="26"/>
      <c r="G65" s="55"/>
    </row>
    <row r="66" spans="1:7">
      <c r="A66" s="190"/>
      <c r="B66" s="191"/>
      <c r="C66" s="191"/>
      <c r="D66" s="192"/>
      <c r="E66" s="191"/>
      <c r="F66" s="36"/>
      <c r="G66" s="55"/>
    </row>
    <row r="67" spans="1:7">
      <c r="A67" s="190"/>
      <c r="B67" s="191"/>
      <c r="C67" s="191"/>
      <c r="D67" s="193"/>
      <c r="E67" s="191"/>
      <c r="F67" s="36"/>
      <c r="G67" s="55"/>
    </row>
    <row r="68" spans="1:7">
      <c r="A68" s="190"/>
      <c r="B68" s="191"/>
      <c r="C68" s="191"/>
      <c r="D68" s="193"/>
      <c r="E68" s="191"/>
      <c r="F68" s="36"/>
      <c r="G68" s="55"/>
    </row>
    <row r="69" spans="1:7">
      <c r="A69" s="190"/>
      <c r="B69" s="191"/>
      <c r="C69" s="191"/>
      <c r="D69" s="193"/>
      <c r="E69" s="191"/>
      <c r="F69" s="36"/>
      <c r="G69" s="55"/>
    </row>
    <row r="70" spans="1:7">
      <c r="A70" s="190"/>
      <c r="B70" s="191"/>
      <c r="C70" s="191"/>
      <c r="D70" s="193"/>
      <c r="E70" s="191"/>
      <c r="F70" s="36"/>
      <c r="G70" s="55"/>
    </row>
    <row r="71" spans="1:7">
      <c r="A71" s="190"/>
      <c r="B71" s="191"/>
      <c r="C71" s="191"/>
      <c r="D71" s="193"/>
      <c r="E71" s="191"/>
      <c r="F71" s="36"/>
      <c r="G71" s="55"/>
    </row>
    <row r="72" spans="1:7">
      <c r="A72" s="194"/>
      <c r="B72" s="191"/>
      <c r="C72" s="191"/>
      <c r="D72" s="191"/>
      <c r="E72" s="193"/>
      <c r="F72" s="36"/>
      <c r="G72" s="55"/>
    </row>
    <row r="73" spans="1:7">
      <c r="A73" s="195"/>
      <c r="B73" s="191"/>
      <c r="C73" s="191"/>
      <c r="D73" s="191"/>
      <c r="E73" s="196"/>
      <c r="F73" s="36"/>
      <c r="G73" s="55"/>
    </row>
    <row r="74" spans="1:7">
      <c r="A74" s="36"/>
      <c r="B74" s="36"/>
      <c r="C74" s="36"/>
      <c r="D74" s="36"/>
      <c r="E74" s="36"/>
      <c r="F74" s="36"/>
      <c r="G74" s="55"/>
    </row>
    <row r="75" spans="1:7">
      <c r="A75" s="144"/>
      <c r="B75" s="145" t="s">
        <v>100</v>
      </c>
      <c r="C75" s="145"/>
      <c r="D75" s="145"/>
      <c r="E75" s="145"/>
      <c r="F75" s="146"/>
      <c r="G75" s="55"/>
    </row>
    <row r="76" spans="1:7">
      <c r="A76" s="144"/>
      <c r="B76" s="145" t="s">
        <v>93</v>
      </c>
      <c r="C76" s="145"/>
      <c r="D76" s="145"/>
      <c r="E76" s="145"/>
      <c r="F76" s="146"/>
      <c r="G76" s="55"/>
    </row>
    <row r="77" spans="1:7">
      <c r="A77" s="197"/>
      <c r="B77" s="147" t="s">
        <v>76</v>
      </c>
      <c r="C77" s="148"/>
      <c r="D77" s="148"/>
      <c r="E77" s="148"/>
      <c r="F77" s="146"/>
      <c r="G77" s="55"/>
    </row>
    <row r="78" spans="1:7">
      <c r="A78" s="150"/>
      <c r="B78" s="150"/>
      <c r="C78" s="150"/>
      <c r="D78" s="150"/>
      <c r="E78" s="150"/>
      <c r="F78" s="198"/>
      <c r="G78" s="55"/>
    </row>
    <row r="79" spans="1:7">
      <c r="A79" s="150"/>
      <c r="B79" s="150"/>
      <c r="C79" s="150"/>
      <c r="D79" s="150"/>
      <c r="E79" s="169"/>
      <c r="F79" s="152"/>
      <c r="G79" s="55"/>
    </row>
    <row r="80" spans="1:7">
      <c r="A80" s="150"/>
      <c r="B80" s="153"/>
      <c r="C80" s="154"/>
      <c r="D80" s="154"/>
      <c r="E80" s="154"/>
      <c r="F80" s="198"/>
      <c r="G80" s="55"/>
    </row>
    <row r="81" spans="1:7">
      <c r="A81" s="42"/>
      <c r="B81" s="43"/>
      <c r="C81" s="43"/>
      <c r="D81" s="43"/>
      <c r="E81" s="43"/>
      <c r="F81" s="44"/>
      <c r="G81" s="55"/>
    </row>
    <row r="82" spans="1:7">
      <c r="A82" s="161"/>
      <c r="B82" s="145" t="s">
        <v>100</v>
      </c>
      <c r="C82" s="145"/>
      <c r="D82" s="145"/>
      <c r="E82" s="145"/>
      <c r="F82" s="161"/>
      <c r="G82" s="55"/>
    </row>
    <row r="83" spans="1:7">
      <c r="A83" s="161"/>
      <c r="B83" s="145" t="s">
        <v>80</v>
      </c>
      <c r="C83" s="145"/>
      <c r="D83" s="145"/>
      <c r="E83" s="145"/>
      <c r="F83" s="161"/>
      <c r="G83" s="55"/>
    </row>
    <row r="84" spans="1:7" ht="15.75" thickBot="1">
      <c r="A84" s="162"/>
      <c r="B84" s="156" t="s">
        <v>42</v>
      </c>
      <c r="C84" s="157"/>
      <c r="D84" s="157"/>
      <c r="E84" s="157"/>
      <c r="F84" s="162"/>
      <c r="G84" s="55"/>
    </row>
    <row r="85" spans="1:7">
      <c r="A85" s="164" t="s">
        <v>81</v>
      </c>
      <c r="B85" s="164"/>
      <c r="C85" s="164"/>
      <c r="D85" s="164"/>
      <c r="E85" s="164"/>
      <c r="F85" s="164"/>
      <c r="G85" s="55"/>
    </row>
    <row r="86" spans="1:7">
      <c r="A86" s="165"/>
      <c r="B86" s="114"/>
      <c r="C86" s="114"/>
      <c r="D86" s="114"/>
      <c r="E86" s="114"/>
      <c r="F86" s="113"/>
      <c r="G86" s="55"/>
    </row>
    <row r="87" spans="1:7">
      <c r="A87" s="137"/>
      <c r="B87" s="114"/>
      <c r="C87" s="114"/>
      <c r="D87" s="191"/>
      <c r="E87" s="193"/>
      <c r="F87" s="193"/>
      <c r="G87" s="55"/>
    </row>
    <row r="88" spans="1:7">
      <c r="A88" s="137"/>
      <c r="B88" s="114"/>
      <c r="C88" s="114"/>
      <c r="D88" s="191"/>
      <c r="E88" s="193"/>
      <c r="F88" s="193"/>
      <c r="G88" s="55"/>
    </row>
    <row r="89" spans="1:7">
      <c r="A89" s="137"/>
      <c r="B89" s="114"/>
      <c r="C89" s="114"/>
      <c r="D89" s="191"/>
      <c r="E89" s="193"/>
      <c r="F89" s="193"/>
      <c r="G89" s="55"/>
    </row>
    <row r="90" spans="1:7">
      <c r="A90" s="137"/>
      <c r="B90" s="114"/>
      <c r="C90" s="114"/>
      <c r="D90" s="191"/>
      <c r="E90" s="193"/>
      <c r="F90" s="193"/>
      <c r="G90" s="55"/>
    </row>
    <row r="91" spans="1:7">
      <c r="A91" s="137"/>
      <c r="B91" s="114"/>
      <c r="C91" s="114"/>
      <c r="D91" s="191"/>
      <c r="E91" s="193"/>
      <c r="F91" s="193"/>
      <c r="G91" s="55"/>
    </row>
    <row r="92" spans="1:7">
      <c r="A92" s="141"/>
      <c r="B92" s="114"/>
      <c r="C92" s="114"/>
      <c r="D92" s="191"/>
      <c r="E92" s="191"/>
      <c r="F92" s="198"/>
      <c r="G92" s="55"/>
    </row>
    <row r="93" spans="1:7">
      <c r="A93" s="43"/>
      <c r="B93" s="43"/>
      <c r="C93" s="43"/>
      <c r="D93" s="43"/>
      <c r="E93" s="43"/>
      <c r="F93" s="43"/>
      <c r="G93" s="55"/>
    </row>
    <row r="94" spans="1:7">
      <c r="A94" s="166" t="s">
        <v>88</v>
      </c>
      <c r="B94" s="166"/>
      <c r="C94" s="166"/>
      <c r="D94" s="166"/>
      <c r="E94" s="166"/>
      <c r="F94" s="166"/>
      <c r="G94" s="55"/>
    </row>
    <row r="95" spans="1:7">
      <c r="A95" s="190"/>
      <c r="B95" s="191"/>
      <c r="C95" s="191"/>
      <c r="D95" s="191"/>
      <c r="E95" s="198"/>
      <c r="F95" s="191"/>
      <c r="G95" s="55"/>
    </row>
    <row r="96" spans="1:7">
      <c r="A96" s="190"/>
      <c r="B96" s="191"/>
      <c r="C96" s="191"/>
      <c r="D96" s="191"/>
      <c r="E96" s="193"/>
      <c r="F96" s="191"/>
      <c r="G96" s="55"/>
    </row>
    <row r="97" spans="1:7">
      <c r="A97" s="190"/>
      <c r="B97" s="191"/>
      <c r="C97" s="191"/>
      <c r="D97" s="191"/>
      <c r="E97" s="193"/>
      <c r="F97" s="191"/>
      <c r="G97" s="55"/>
    </row>
    <row r="98" spans="1:7">
      <c r="A98" s="190"/>
      <c r="B98" s="191"/>
      <c r="C98" s="191"/>
      <c r="D98" s="191"/>
      <c r="E98" s="193"/>
      <c r="F98" s="191"/>
      <c r="G98" s="55"/>
    </row>
    <row r="99" spans="1:7">
      <c r="A99" s="190"/>
      <c r="B99" s="191"/>
      <c r="C99" s="191"/>
      <c r="D99" s="191"/>
      <c r="E99" s="193"/>
      <c r="F99" s="191"/>
      <c r="G99" s="55"/>
    </row>
    <row r="100" spans="1:7">
      <c r="A100" s="199"/>
      <c r="B100" s="191"/>
      <c r="C100" s="191"/>
      <c r="D100" s="191"/>
      <c r="E100" s="191"/>
      <c r="F100" s="198"/>
      <c r="G100" s="55"/>
    </row>
    <row r="101" spans="1:7">
      <c r="A101" s="150"/>
      <c r="B101" s="191"/>
      <c r="C101" s="191"/>
      <c r="D101" s="191"/>
      <c r="E101" s="191"/>
      <c r="F101" s="191"/>
      <c r="G101" s="55"/>
    </row>
    <row r="102" spans="1:7">
      <c r="A102" s="190"/>
      <c r="B102" s="191"/>
      <c r="C102" s="191"/>
      <c r="D102" s="191"/>
      <c r="E102" s="193"/>
      <c r="F102" s="191"/>
      <c r="G102" s="55"/>
    </row>
    <row r="103" spans="1:7">
      <c r="A103" s="190"/>
      <c r="B103" s="191"/>
      <c r="C103" s="191"/>
      <c r="D103" s="191"/>
      <c r="E103" s="193"/>
      <c r="F103" s="193"/>
      <c r="G103" s="55"/>
    </row>
    <row r="104" spans="1:7">
      <c r="A104" s="194"/>
      <c r="B104" s="191"/>
      <c r="C104" s="191"/>
      <c r="D104" s="191"/>
      <c r="E104" s="191"/>
      <c r="F104" s="198"/>
      <c r="G104" s="55"/>
    </row>
    <row r="105" spans="1:7">
      <c r="A105" s="45"/>
      <c r="B105" s="43"/>
      <c r="C105" s="43"/>
      <c r="D105" s="43"/>
      <c r="E105" s="43"/>
      <c r="F105" s="46"/>
      <c r="G105" s="55"/>
    </row>
    <row r="106" spans="1:7">
      <c r="A106" s="16" t="s">
        <v>111</v>
      </c>
      <c r="B106" s="55"/>
      <c r="C106" s="55"/>
      <c r="D106" s="55"/>
      <c r="E106" s="55"/>
      <c r="F106" s="55"/>
      <c r="G106" s="55"/>
    </row>
    <row r="107" spans="1:7">
      <c r="A107" s="55"/>
      <c r="B107" s="55"/>
      <c r="C107" s="55"/>
      <c r="D107" s="55"/>
      <c r="E107" s="55"/>
      <c r="F107" s="55"/>
      <c r="G107" s="55"/>
    </row>
    <row r="108" spans="1:7">
      <c r="A108" s="51" t="s">
        <v>112</v>
      </c>
      <c r="B108" s="55"/>
      <c r="C108" s="55"/>
      <c r="D108" s="55"/>
      <c r="E108" s="55"/>
      <c r="F108" s="55"/>
      <c r="G108" s="55"/>
    </row>
    <row r="109" spans="1:7">
      <c r="A109" s="169"/>
      <c r="B109" s="169"/>
      <c r="C109" s="169"/>
      <c r="D109" s="172"/>
      <c r="E109" s="55"/>
      <c r="F109" s="55"/>
      <c r="G109" s="55"/>
    </row>
    <row r="110" spans="1:7">
      <c r="A110" s="170"/>
      <c r="B110" s="171"/>
      <c r="C110" s="169"/>
      <c r="D110" s="172"/>
      <c r="E110" s="55"/>
      <c r="F110" s="55"/>
      <c r="G110" s="55"/>
    </row>
    <row r="111" spans="1:7">
      <c r="A111" s="51"/>
      <c r="B111" s="55"/>
      <c r="C111" s="55"/>
      <c r="D111" s="55"/>
      <c r="E111" s="55"/>
      <c r="F111" s="55"/>
      <c r="G111" s="55"/>
    </row>
    <row r="112" spans="1:7">
      <c r="A112" s="55"/>
      <c r="B112" s="55"/>
      <c r="C112" s="55"/>
      <c r="D112" s="55"/>
      <c r="E112" s="55"/>
      <c r="F112" s="55"/>
      <c r="G112" s="55"/>
    </row>
    <row r="113" spans="1:7" ht="28.5" customHeight="1">
      <c r="A113" s="74" t="s">
        <v>113</v>
      </c>
      <c r="B113" s="74"/>
      <c r="C113" s="74"/>
      <c r="D113" s="74"/>
      <c r="E113" s="74"/>
      <c r="F113" s="74"/>
      <c r="G113" s="74"/>
    </row>
    <row r="114" spans="1:7">
      <c r="A114" s="169"/>
      <c r="B114" s="169"/>
      <c r="C114" s="169"/>
      <c r="D114" s="169"/>
      <c r="E114" s="173"/>
      <c r="F114" s="85"/>
    </row>
    <row r="115" spans="1:7">
      <c r="A115" s="169"/>
      <c r="B115" s="169"/>
      <c r="C115" s="169"/>
      <c r="D115" s="169"/>
      <c r="E115" s="200"/>
      <c r="F115" s="85"/>
    </row>
    <row r="116" spans="1:7">
      <c r="A116" s="169"/>
      <c r="B116" s="169"/>
      <c r="C116" s="169"/>
      <c r="D116" s="169"/>
      <c r="E116" s="175"/>
      <c r="F116" s="85"/>
    </row>
    <row r="117" spans="1:7">
      <c r="A117" s="169"/>
      <c r="B117" s="169"/>
      <c r="C117" s="169"/>
      <c r="D117" s="169"/>
      <c r="E117" s="201"/>
      <c r="F117" s="85"/>
    </row>
    <row r="118" spans="1:7">
      <c r="A118" s="169"/>
      <c r="B118" s="169"/>
      <c r="C118" s="169"/>
      <c r="D118" s="169"/>
      <c r="E118" s="173"/>
      <c r="F118" s="85"/>
    </row>
    <row r="119" spans="1:7">
      <c r="A119" s="30"/>
      <c r="B119" s="30"/>
      <c r="C119" s="30"/>
      <c r="D119" s="30"/>
      <c r="E119" s="30"/>
    </row>
  </sheetData>
  <mergeCells count="61">
    <mergeCell ref="B83:E83"/>
    <mergeCell ref="B84:E84"/>
    <mergeCell ref="A85:F85"/>
    <mergeCell ref="A94:F94"/>
    <mergeCell ref="A113:G113"/>
    <mergeCell ref="A56:G56"/>
    <mergeCell ref="A61:E61"/>
    <mergeCell ref="A62:E62"/>
    <mergeCell ref="B75:E75"/>
    <mergeCell ref="B76:E76"/>
    <mergeCell ref="B77:E77"/>
    <mergeCell ref="B82:E82"/>
    <mergeCell ref="B52:E52"/>
    <mergeCell ref="A53:G53"/>
    <mergeCell ref="B54:E54"/>
    <mergeCell ref="B55:E55"/>
    <mergeCell ref="A58:G58"/>
    <mergeCell ref="A60:E60"/>
    <mergeCell ref="B46:E46"/>
    <mergeCell ref="A47:G47"/>
    <mergeCell ref="B48:E48"/>
    <mergeCell ref="B49:E49"/>
    <mergeCell ref="A50:G50"/>
    <mergeCell ref="B51:E51"/>
    <mergeCell ref="B40:E40"/>
    <mergeCell ref="A41:G41"/>
    <mergeCell ref="B42:E42"/>
    <mergeCell ref="B43:E43"/>
    <mergeCell ref="A44:G44"/>
    <mergeCell ref="B45:E45"/>
    <mergeCell ref="A28:C28"/>
    <mergeCell ref="A32:G33"/>
    <mergeCell ref="B36:E36"/>
    <mergeCell ref="B37:E37"/>
    <mergeCell ref="A38:G38"/>
    <mergeCell ref="B39:E39"/>
    <mergeCell ref="A22:C22"/>
    <mergeCell ref="A23:C23"/>
    <mergeCell ref="A24:C24"/>
    <mergeCell ref="A25:C25"/>
    <mergeCell ref="A26:C26"/>
    <mergeCell ref="A27:C27"/>
    <mergeCell ref="A15:C15"/>
    <mergeCell ref="A16:C16"/>
    <mergeCell ref="A18:C18"/>
    <mergeCell ref="A19:C19"/>
    <mergeCell ref="A20:C20"/>
    <mergeCell ref="A21:C21"/>
    <mergeCell ref="A9:C9"/>
    <mergeCell ref="A10:C10"/>
    <mergeCell ref="A11:C11"/>
    <mergeCell ref="A12:C12"/>
    <mergeCell ref="A13:C13"/>
    <mergeCell ref="A14:C14"/>
    <mergeCell ref="A1:G1"/>
    <mergeCell ref="A2:G2"/>
    <mergeCell ref="A4:G4"/>
    <mergeCell ref="A5:G5"/>
    <mergeCell ref="A6:G6"/>
    <mergeCell ref="D7:E7"/>
    <mergeCell ref="F7:G7"/>
  </mergeCells>
  <pageMargins left="0.7" right="0.7" top="0.75" bottom="0.75" header="0.3" footer="0.3"/>
  <pageSetup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9"/>
  <sheetViews>
    <sheetView topLeftCell="A92" workbookViewId="0">
      <selection activeCell="E72" sqref="E72"/>
    </sheetView>
  </sheetViews>
  <sheetFormatPr defaultRowHeight="15"/>
  <cols>
    <col min="1" max="1" width="13.140625" customWidth="1"/>
    <col min="2" max="3" width="12.140625" customWidth="1"/>
    <col min="4" max="4" width="11.140625" customWidth="1"/>
    <col min="5" max="5" width="12.28515625" customWidth="1"/>
    <col min="6" max="6" width="12.7109375" customWidth="1"/>
    <col min="9" max="9" width="12.5703125" bestFit="1" customWidth="1"/>
  </cols>
  <sheetData>
    <row r="1" spans="1:13">
      <c r="A1" s="83" t="s">
        <v>174</v>
      </c>
      <c r="B1" s="83"/>
      <c r="C1" s="83"/>
      <c r="D1" s="83"/>
      <c r="E1" s="83"/>
      <c r="F1" s="83"/>
      <c r="G1" s="83"/>
    </row>
    <row r="2" spans="1:13" ht="32.25" customHeight="1">
      <c r="A2" s="74" t="s">
        <v>175</v>
      </c>
      <c r="B2" s="74"/>
      <c r="C2" s="74"/>
      <c r="D2" s="74"/>
      <c r="E2" s="74"/>
      <c r="F2" s="74"/>
      <c r="G2" s="74"/>
      <c r="I2" s="5"/>
      <c r="J2" s="5"/>
      <c r="K2" s="5"/>
      <c r="L2" s="5"/>
      <c r="M2" s="5"/>
    </row>
    <row r="3" spans="1:13" ht="15" customHeight="1">
      <c r="A3" s="3"/>
      <c r="B3" s="3"/>
      <c r="C3" s="3"/>
      <c r="D3" s="3"/>
      <c r="E3" s="3"/>
      <c r="F3" s="3"/>
      <c r="G3" s="3"/>
      <c r="I3" s="5"/>
      <c r="J3" s="5"/>
      <c r="K3" s="5"/>
      <c r="L3" s="5"/>
      <c r="M3" s="5"/>
    </row>
    <row r="4" spans="1:13" ht="15" customHeight="1">
      <c r="A4" s="75" t="s">
        <v>100</v>
      </c>
      <c r="B4" s="75"/>
      <c r="C4" s="75"/>
      <c r="D4" s="75"/>
      <c r="E4" s="75"/>
      <c r="F4" s="75"/>
      <c r="G4" s="75"/>
      <c r="I4" s="5"/>
      <c r="J4" s="5"/>
      <c r="K4" s="5"/>
      <c r="L4" s="5"/>
      <c r="M4" s="5"/>
    </row>
    <row r="5" spans="1:13" ht="15" customHeight="1">
      <c r="A5" s="75" t="s">
        <v>26</v>
      </c>
      <c r="B5" s="75"/>
      <c r="C5" s="75"/>
      <c r="D5" s="75"/>
      <c r="E5" s="75"/>
      <c r="F5" s="75"/>
      <c r="G5" s="75"/>
      <c r="I5" s="5"/>
      <c r="J5" s="5"/>
      <c r="K5" s="5"/>
      <c r="L5" s="5"/>
      <c r="M5" s="5"/>
    </row>
    <row r="6" spans="1:13" ht="15" customHeight="1">
      <c r="A6" s="78" t="s">
        <v>42</v>
      </c>
      <c r="B6" s="78"/>
      <c r="C6" s="78"/>
      <c r="D6" s="78"/>
      <c r="E6" s="78"/>
      <c r="F6" s="78"/>
      <c r="G6" s="78"/>
      <c r="I6" s="5"/>
      <c r="J6" s="5"/>
      <c r="K6" s="5"/>
      <c r="L6" s="5"/>
      <c r="M6" s="5"/>
    </row>
    <row r="7" spans="1:13" ht="15" customHeight="1">
      <c r="A7" s="3"/>
      <c r="B7" s="3"/>
      <c r="C7" s="3"/>
      <c r="D7" s="79" t="s">
        <v>101</v>
      </c>
      <c r="E7" s="79"/>
      <c r="F7" s="79" t="s">
        <v>102</v>
      </c>
      <c r="G7" s="79"/>
      <c r="I7" s="5"/>
      <c r="J7" s="5"/>
      <c r="K7" s="5"/>
      <c r="L7" s="5"/>
      <c r="M7" s="5"/>
    </row>
    <row r="8" spans="1:13" ht="15" customHeight="1">
      <c r="A8" s="3"/>
      <c r="B8" s="3"/>
      <c r="C8" s="3"/>
      <c r="D8" s="15" t="s">
        <v>118</v>
      </c>
      <c r="E8" s="15" t="s">
        <v>119</v>
      </c>
      <c r="F8" s="15" t="s">
        <v>118</v>
      </c>
      <c r="G8" s="15" t="s">
        <v>119</v>
      </c>
      <c r="I8" s="5"/>
      <c r="J8" s="5"/>
      <c r="K8" s="5"/>
      <c r="L8" s="5"/>
      <c r="M8" s="5"/>
    </row>
    <row r="9" spans="1:13" ht="15" customHeight="1">
      <c r="A9" s="63" t="s">
        <v>12</v>
      </c>
      <c r="B9" s="63"/>
      <c r="C9" s="63"/>
      <c r="D9" s="39">
        <v>11000</v>
      </c>
      <c r="E9" s="3"/>
      <c r="F9" s="39">
        <v>11000</v>
      </c>
      <c r="G9" s="3"/>
      <c r="I9" s="5"/>
      <c r="J9" s="5"/>
      <c r="K9" s="5"/>
      <c r="L9" s="5"/>
      <c r="M9" s="5"/>
    </row>
    <row r="10" spans="1:13" ht="15" customHeight="1">
      <c r="A10" s="63" t="s">
        <v>43</v>
      </c>
      <c r="B10" s="63"/>
      <c r="C10" s="63"/>
      <c r="D10" s="40">
        <v>20000</v>
      </c>
      <c r="E10" s="40"/>
      <c r="F10" s="40">
        <v>23500</v>
      </c>
      <c r="G10" s="40"/>
      <c r="I10" s="5"/>
      <c r="J10" s="5"/>
      <c r="K10" s="5"/>
      <c r="L10" s="5"/>
      <c r="M10" s="5"/>
    </row>
    <row r="11" spans="1:13" ht="15" customHeight="1">
      <c r="A11" s="63" t="s">
        <v>14</v>
      </c>
      <c r="B11" s="63"/>
      <c r="C11" s="63"/>
      <c r="D11" s="40">
        <v>8400</v>
      </c>
      <c r="E11" s="40"/>
      <c r="F11" s="40">
        <v>3000</v>
      </c>
      <c r="G11" s="40"/>
      <c r="I11" s="5"/>
      <c r="J11" s="5"/>
      <c r="K11" s="5"/>
      <c r="L11" s="5"/>
      <c r="M11" s="5"/>
    </row>
    <row r="12" spans="1:13" ht="15" customHeight="1">
      <c r="A12" s="63" t="s">
        <v>45</v>
      </c>
      <c r="B12" s="63"/>
      <c r="C12" s="63"/>
      <c r="D12" s="40">
        <v>3350</v>
      </c>
      <c r="E12" s="40"/>
      <c r="F12" s="40">
        <v>2500</v>
      </c>
      <c r="G12" s="40"/>
      <c r="I12" s="5"/>
      <c r="J12" s="5"/>
      <c r="K12" s="5"/>
      <c r="L12" s="5"/>
      <c r="M12" s="5"/>
    </row>
    <row r="13" spans="1:13" ht="15" customHeight="1">
      <c r="A13" s="63" t="s">
        <v>15</v>
      </c>
      <c r="B13" s="63"/>
      <c r="C13" s="63"/>
      <c r="D13" s="40">
        <v>60000</v>
      </c>
      <c r="E13" s="40"/>
      <c r="F13" s="40">
        <v>60000</v>
      </c>
      <c r="G13" s="40"/>
      <c r="I13" s="5"/>
      <c r="J13" s="5"/>
      <c r="K13" s="5"/>
      <c r="L13" s="5"/>
      <c r="M13" s="5"/>
    </row>
    <row r="14" spans="1:13" ht="15" customHeight="1">
      <c r="A14" s="63" t="s">
        <v>46</v>
      </c>
      <c r="B14" s="63"/>
      <c r="C14" s="63"/>
      <c r="D14" s="40"/>
      <c r="E14" s="39">
        <v>28000</v>
      </c>
      <c r="F14" s="40"/>
      <c r="G14" s="39">
        <v>33000</v>
      </c>
      <c r="I14" s="5"/>
      <c r="J14" s="5"/>
      <c r="K14" s="5"/>
      <c r="L14" s="5"/>
      <c r="M14" s="5"/>
    </row>
    <row r="15" spans="1:13" ht="15" customHeight="1">
      <c r="A15" s="63" t="s">
        <v>103</v>
      </c>
      <c r="B15" s="63"/>
      <c r="C15" s="63"/>
      <c r="D15" s="40"/>
      <c r="E15" s="40">
        <v>5000</v>
      </c>
      <c r="F15" s="40"/>
      <c r="G15" s="40">
        <v>5000</v>
      </c>
      <c r="I15" s="5"/>
      <c r="J15" s="5"/>
      <c r="K15" s="5"/>
      <c r="L15" s="5"/>
      <c r="M15" s="5"/>
    </row>
    <row r="16" spans="1:13" ht="15" customHeight="1">
      <c r="A16" s="63" t="s">
        <v>68</v>
      </c>
      <c r="B16" s="63"/>
      <c r="C16" s="63"/>
      <c r="D16" s="40"/>
      <c r="E16" s="40">
        <v>0</v>
      </c>
      <c r="F16" s="40"/>
      <c r="G16" s="40">
        <v>150</v>
      </c>
      <c r="I16" s="5"/>
      <c r="J16" s="5"/>
      <c r="K16" s="5"/>
      <c r="L16" s="5"/>
      <c r="M16" s="5"/>
    </row>
    <row r="17" spans="1:13" ht="15" customHeight="1">
      <c r="A17" s="12" t="s">
        <v>47</v>
      </c>
      <c r="B17" s="12"/>
      <c r="C17" s="12"/>
      <c r="D17" s="40"/>
      <c r="E17" s="40">
        <v>5000</v>
      </c>
      <c r="F17" s="40"/>
      <c r="G17" s="40">
        <v>5000</v>
      </c>
      <c r="I17" s="5"/>
      <c r="J17" s="5"/>
      <c r="K17" s="5"/>
      <c r="L17" s="5"/>
      <c r="M17" s="5"/>
    </row>
    <row r="18" spans="1:13" ht="15" customHeight="1">
      <c r="A18" s="63" t="s">
        <v>16</v>
      </c>
      <c r="B18" s="63"/>
      <c r="C18" s="63"/>
      <c r="D18" s="40"/>
      <c r="E18" s="40">
        <v>7000</v>
      </c>
      <c r="F18" s="40"/>
      <c r="G18" s="40">
        <v>5600</v>
      </c>
      <c r="I18" s="5"/>
      <c r="J18" s="5"/>
      <c r="K18" s="5"/>
      <c r="L18" s="5"/>
      <c r="M18" s="5"/>
    </row>
    <row r="19" spans="1:13" ht="15" customHeight="1">
      <c r="A19" s="63" t="s">
        <v>104</v>
      </c>
      <c r="B19" s="63"/>
      <c r="C19" s="63"/>
      <c r="D19" s="40"/>
      <c r="E19" s="40">
        <v>0</v>
      </c>
      <c r="F19" s="40"/>
      <c r="G19" s="40">
        <v>1300</v>
      </c>
      <c r="I19" s="5"/>
      <c r="J19" s="5"/>
      <c r="K19" s="5"/>
      <c r="L19" s="5"/>
      <c r="M19" s="5"/>
    </row>
    <row r="20" spans="1:13" ht="15" customHeight="1">
      <c r="A20" s="63" t="s">
        <v>48</v>
      </c>
      <c r="B20" s="63"/>
      <c r="C20" s="63"/>
      <c r="D20" s="40"/>
      <c r="E20" s="40">
        <v>10000</v>
      </c>
      <c r="F20" s="40"/>
      <c r="G20" s="40">
        <v>10000</v>
      </c>
      <c r="I20" s="5"/>
      <c r="J20" s="5"/>
      <c r="K20" s="5"/>
      <c r="L20" s="5"/>
      <c r="M20" s="5"/>
    </row>
    <row r="21" spans="1:13" ht="15" customHeight="1">
      <c r="A21" s="63" t="s">
        <v>18</v>
      </c>
      <c r="B21" s="63"/>
      <c r="C21" s="63"/>
      <c r="D21" s="40"/>
      <c r="E21" s="40">
        <v>3500</v>
      </c>
      <c r="F21" s="40"/>
      <c r="G21" s="40">
        <v>3500</v>
      </c>
      <c r="I21" s="5"/>
      <c r="J21" s="5"/>
      <c r="K21" s="5"/>
      <c r="L21" s="5"/>
      <c r="M21" s="5"/>
    </row>
    <row r="22" spans="1:13" ht="15" customHeight="1">
      <c r="A22" s="63" t="s">
        <v>19</v>
      </c>
      <c r="B22" s="63"/>
      <c r="C22" s="63"/>
      <c r="D22" s="40"/>
      <c r="E22" s="40">
        <v>58600</v>
      </c>
      <c r="F22" s="40"/>
      <c r="G22" s="40">
        <v>63500</v>
      </c>
      <c r="I22" s="5"/>
      <c r="J22" s="5"/>
      <c r="K22" s="5"/>
      <c r="L22" s="5"/>
      <c r="M22" s="5"/>
    </row>
    <row r="23" spans="1:13" ht="15" customHeight="1">
      <c r="A23" s="63" t="s">
        <v>20</v>
      </c>
      <c r="B23" s="63"/>
      <c r="C23" s="63"/>
      <c r="D23" s="40">
        <v>10000</v>
      </c>
      <c r="E23" s="40"/>
      <c r="F23" s="40">
        <v>11300</v>
      </c>
      <c r="G23" s="40"/>
      <c r="I23" s="5"/>
      <c r="J23" s="5"/>
      <c r="K23" s="5"/>
      <c r="L23" s="5"/>
      <c r="M23" s="5"/>
    </row>
    <row r="24" spans="1:13" ht="15" customHeight="1">
      <c r="A24" s="63" t="s">
        <v>105</v>
      </c>
      <c r="B24" s="63"/>
      <c r="C24" s="63"/>
      <c r="D24" s="40"/>
      <c r="E24" s="40"/>
      <c r="F24" s="40">
        <v>850</v>
      </c>
      <c r="G24" s="40"/>
      <c r="I24" s="5"/>
      <c r="J24" s="5"/>
      <c r="K24" s="5"/>
      <c r="L24" s="5"/>
      <c r="M24" s="5"/>
    </row>
    <row r="25" spans="1:13" ht="15" customHeight="1">
      <c r="A25" s="63" t="s">
        <v>74</v>
      </c>
      <c r="B25" s="63"/>
      <c r="C25" s="63"/>
      <c r="D25" s="40">
        <v>350</v>
      </c>
      <c r="E25" s="40"/>
      <c r="F25" s="40">
        <v>500</v>
      </c>
      <c r="G25" s="40"/>
      <c r="I25" s="5"/>
      <c r="J25" s="5"/>
      <c r="K25" s="5"/>
      <c r="L25" s="5"/>
      <c r="M25" s="5"/>
    </row>
    <row r="26" spans="1:13" ht="15" customHeight="1">
      <c r="A26" s="63" t="s">
        <v>73</v>
      </c>
      <c r="B26" s="63"/>
      <c r="C26" s="63"/>
      <c r="D26" s="40"/>
      <c r="E26" s="40"/>
      <c r="F26" s="40">
        <v>5000</v>
      </c>
      <c r="G26" s="40"/>
      <c r="I26" s="5"/>
      <c r="J26" s="5"/>
      <c r="K26" s="5"/>
      <c r="L26" s="5"/>
      <c r="M26" s="5"/>
    </row>
    <row r="27" spans="1:13" ht="15" customHeight="1">
      <c r="A27" s="63" t="s">
        <v>106</v>
      </c>
      <c r="B27" s="63"/>
      <c r="C27" s="63"/>
      <c r="D27" s="40"/>
      <c r="E27" s="40"/>
      <c r="F27" s="40">
        <v>5400</v>
      </c>
      <c r="G27" s="40"/>
      <c r="I27" s="5"/>
      <c r="J27" s="5"/>
      <c r="K27" s="5"/>
      <c r="L27" s="5"/>
      <c r="M27" s="5"/>
    </row>
    <row r="28" spans="1:13" ht="15" customHeight="1">
      <c r="A28" s="63" t="s">
        <v>49</v>
      </c>
      <c r="B28" s="63"/>
      <c r="C28" s="63"/>
      <c r="D28" s="40">
        <v>4000</v>
      </c>
      <c r="E28" s="40"/>
      <c r="F28" s="40">
        <v>4000</v>
      </c>
      <c r="G28" s="40"/>
      <c r="I28" s="5"/>
      <c r="J28" s="5"/>
      <c r="K28" s="5"/>
      <c r="L28" s="5"/>
      <c r="M28" s="5"/>
    </row>
    <row r="29" spans="1:13" ht="15.75" thickBot="1">
      <c r="A29" s="3"/>
      <c r="B29" s="4"/>
      <c r="C29" s="4"/>
      <c r="D29" s="13">
        <f>SUM(D9:D28)</f>
        <v>117100</v>
      </c>
      <c r="E29" s="13">
        <f>SUM(E9:E25)</f>
        <v>117100</v>
      </c>
      <c r="F29" s="13">
        <f>SUM(F9:F28)</f>
        <v>127050</v>
      </c>
      <c r="G29" s="13">
        <f>SUM(G9:G25)</f>
        <v>127050</v>
      </c>
      <c r="I29" s="5"/>
      <c r="J29" s="5"/>
      <c r="K29" s="5"/>
      <c r="L29" s="5"/>
      <c r="M29" s="5"/>
    </row>
    <row r="30" spans="1:13" ht="15.75" thickTop="1">
      <c r="A30" s="26"/>
      <c r="B30" s="26"/>
      <c r="C30" s="26"/>
      <c r="D30" s="26"/>
      <c r="E30" s="26"/>
      <c r="F30" s="26"/>
      <c r="G30" s="26"/>
    </row>
    <row r="31" spans="1:13">
      <c r="A31" s="3"/>
      <c r="B31" s="36"/>
      <c r="C31" s="36"/>
      <c r="D31" s="36"/>
      <c r="E31" s="36"/>
      <c r="F31" s="36"/>
      <c r="G31" s="36"/>
    </row>
    <row r="32" spans="1:13" ht="12.75" customHeight="1">
      <c r="A32" s="71" t="s">
        <v>177</v>
      </c>
      <c r="B32" s="71"/>
      <c r="C32" s="71"/>
      <c r="D32" s="71"/>
      <c r="E32" s="71"/>
      <c r="F32" s="71"/>
      <c r="G32" s="71"/>
    </row>
    <row r="33" spans="1:7" ht="27" customHeight="1">
      <c r="A33" s="71"/>
      <c r="B33" s="71"/>
      <c r="C33" s="71"/>
      <c r="D33" s="71"/>
      <c r="E33" s="71"/>
      <c r="F33" s="71"/>
      <c r="G33" s="71"/>
    </row>
    <row r="34" spans="1:7">
      <c r="A34" s="3"/>
      <c r="B34" s="3"/>
      <c r="C34" s="3"/>
      <c r="D34" s="41"/>
      <c r="E34" s="36"/>
      <c r="F34" s="36"/>
      <c r="G34" s="36"/>
    </row>
    <row r="35" spans="1:7" ht="15" customHeight="1">
      <c r="A35" s="180" t="s">
        <v>184</v>
      </c>
      <c r="B35" s="161"/>
      <c r="C35" s="161"/>
      <c r="D35" s="161"/>
      <c r="E35" s="161"/>
      <c r="F35" s="178" t="s">
        <v>22</v>
      </c>
      <c r="G35" s="179" t="s">
        <v>23</v>
      </c>
    </row>
    <row r="36" spans="1:7" ht="15" customHeight="1">
      <c r="A36" s="187">
        <v>31</v>
      </c>
      <c r="B36" s="181" t="s">
        <v>43</v>
      </c>
      <c r="C36" s="182"/>
      <c r="D36" s="182"/>
      <c r="E36" s="182"/>
      <c r="F36" s="134">
        <f>23500-20000</f>
        <v>3500</v>
      </c>
      <c r="G36" s="183"/>
    </row>
    <row r="37" spans="1:7" ht="15" customHeight="1">
      <c r="A37" s="188"/>
      <c r="B37" s="184" t="s">
        <v>54</v>
      </c>
      <c r="C37" s="185"/>
      <c r="D37" s="185"/>
      <c r="E37" s="185"/>
      <c r="F37" s="186"/>
      <c r="G37" s="134">
        <f>23500-20000</f>
        <v>3500</v>
      </c>
    </row>
    <row r="38" spans="1:7" ht="15" customHeight="1">
      <c r="A38" s="77"/>
      <c r="B38" s="77"/>
      <c r="C38" s="77"/>
      <c r="D38" s="77"/>
      <c r="E38" s="77"/>
      <c r="F38" s="77"/>
      <c r="G38" s="77"/>
    </row>
    <row r="39" spans="1:7" ht="15" customHeight="1">
      <c r="A39" s="188">
        <v>31</v>
      </c>
      <c r="B39" s="181" t="s">
        <v>55</v>
      </c>
      <c r="C39" s="182"/>
      <c r="D39" s="182"/>
      <c r="E39" s="182"/>
      <c r="F39" s="134">
        <f>7000-5600</f>
        <v>1400</v>
      </c>
      <c r="G39" s="183"/>
    </row>
    <row r="40" spans="1:7" ht="15" customHeight="1">
      <c r="A40" s="188"/>
      <c r="B40" s="184" t="s">
        <v>54</v>
      </c>
      <c r="C40" s="185"/>
      <c r="D40" s="185"/>
      <c r="E40" s="185"/>
      <c r="F40" s="186"/>
      <c r="G40" s="134">
        <f>7000-5600</f>
        <v>1400</v>
      </c>
    </row>
    <row r="41" spans="1:7" ht="15" customHeight="1">
      <c r="A41" s="75"/>
      <c r="B41" s="75"/>
      <c r="C41" s="75"/>
      <c r="D41" s="75"/>
      <c r="E41" s="75"/>
      <c r="F41" s="75"/>
      <c r="G41" s="75"/>
    </row>
    <row r="42" spans="1:7" ht="15" customHeight="1">
      <c r="A42" s="188">
        <v>31</v>
      </c>
      <c r="B42" s="181" t="s">
        <v>107</v>
      </c>
      <c r="C42" s="182"/>
      <c r="D42" s="182"/>
      <c r="E42" s="182"/>
      <c r="F42" s="134">
        <v>5400</v>
      </c>
      <c r="G42" s="183"/>
    </row>
    <row r="43" spans="1:7">
      <c r="A43" s="188"/>
      <c r="B43" s="184" t="s">
        <v>14</v>
      </c>
      <c r="C43" s="185"/>
      <c r="D43" s="185"/>
      <c r="E43" s="185"/>
      <c r="F43" s="186"/>
      <c r="G43" s="134">
        <v>5400</v>
      </c>
    </row>
    <row r="44" spans="1:7" ht="15" customHeight="1">
      <c r="A44" s="75"/>
      <c r="B44" s="75"/>
      <c r="C44" s="75"/>
      <c r="D44" s="75"/>
      <c r="E44" s="75"/>
      <c r="F44" s="75"/>
      <c r="G44" s="75"/>
    </row>
    <row r="45" spans="1:7" ht="15" customHeight="1">
      <c r="A45" s="188">
        <v>31</v>
      </c>
      <c r="B45" s="181" t="s">
        <v>61</v>
      </c>
      <c r="C45" s="182"/>
      <c r="D45" s="182"/>
      <c r="E45" s="182"/>
      <c r="F45" s="134">
        <f>33000-28000</f>
        <v>5000</v>
      </c>
      <c r="G45" s="183"/>
    </row>
    <row r="46" spans="1:7" ht="15" customHeight="1">
      <c r="A46" s="188"/>
      <c r="B46" s="184" t="s">
        <v>120</v>
      </c>
      <c r="C46" s="185"/>
      <c r="D46" s="185"/>
      <c r="E46" s="185"/>
      <c r="F46" s="186"/>
      <c r="G46" s="134">
        <f>33000-28000</f>
        <v>5000</v>
      </c>
    </row>
    <row r="47" spans="1:7" ht="15" customHeight="1">
      <c r="A47" s="75"/>
      <c r="B47" s="75"/>
      <c r="C47" s="75"/>
      <c r="D47" s="75"/>
      <c r="E47" s="75"/>
      <c r="F47" s="75"/>
      <c r="G47" s="75"/>
    </row>
    <row r="48" spans="1:7" ht="15" customHeight="1">
      <c r="A48" s="188">
        <v>31</v>
      </c>
      <c r="B48" s="181" t="s">
        <v>63</v>
      </c>
      <c r="C48" s="182"/>
      <c r="D48" s="182"/>
      <c r="E48" s="182"/>
      <c r="F48" s="134">
        <f>500-350</f>
        <v>150</v>
      </c>
      <c r="G48" s="183"/>
    </row>
    <row r="49" spans="1:7" ht="15" customHeight="1">
      <c r="A49" s="188"/>
      <c r="B49" s="184" t="s">
        <v>36</v>
      </c>
      <c r="C49" s="185"/>
      <c r="D49" s="185"/>
      <c r="E49" s="185"/>
      <c r="F49" s="186"/>
      <c r="G49" s="134">
        <f>500-350</f>
        <v>150</v>
      </c>
    </row>
    <row r="50" spans="1:7" ht="15" customHeight="1">
      <c r="A50" s="75"/>
      <c r="B50" s="75"/>
      <c r="C50" s="75"/>
      <c r="D50" s="75"/>
      <c r="E50" s="75"/>
      <c r="F50" s="75"/>
      <c r="G50" s="75"/>
    </row>
    <row r="51" spans="1:7" ht="15" customHeight="1">
      <c r="A51" s="188">
        <v>31</v>
      </c>
      <c r="B51" s="181" t="s">
        <v>60</v>
      </c>
      <c r="C51" s="182"/>
      <c r="D51" s="182"/>
      <c r="E51" s="182"/>
      <c r="F51" s="134">
        <v>850</v>
      </c>
      <c r="G51" s="183"/>
    </row>
    <row r="52" spans="1:7" ht="15" customHeight="1">
      <c r="A52" s="188"/>
      <c r="B52" s="184" t="s">
        <v>59</v>
      </c>
      <c r="C52" s="185"/>
      <c r="D52" s="185"/>
      <c r="E52" s="185"/>
      <c r="F52" s="186"/>
      <c r="G52" s="134">
        <v>850</v>
      </c>
    </row>
    <row r="53" spans="1:7" ht="15" customHeight="1">
      <c r="A53" s="75"/>
      <c r="B53" s="75"/>
      <c r="C53" s="75"/>
      <c r="D53" s="75"/>
      <c r="E53" s="75"/>
      <c r="F53" s="75"/>
      <c r="G53" s="75"/>
    </row>
    <row r="54" spans="1:7" ht="15" customHeight="1">
      <c r="A54" s="188">
        <v>31</v>
      </c>
      <c r="B54" s="181" t="s">
        <v>34</v>
      </c>
      <c r="C54" s="182"/>
      <c r="D54" s="182"/>
      <c r="E54" s="182"/>
      <c r="F54" s="134">
        <f>11300-10000</f>
        <v>1300</v>
      </c>
      <c r="G54" s="183"/>
    </row>
    <row r="55" spans="1:7" ht="15" customHeight="1">
      <c r="A55" s="188"/>
      <c r="B55" s="184" t="s">
        <v>0</v>
      </c>
      <c r="C55" s="185"/>
      <c r="D55" s="185"/>
      <c r="E55" s="185"/>
      <c r="F55" s="186"/>
      <c r="G55" s="134">
        <f>11300-10000</f>
        <v>1300</v>
      </c>
    </row>
    <row r="56" spans="1:7">
      <c r="A56" s="11"/>
      <c r="B56" s="11"/>
      <c r="C56" s="11"/>
      <c r="D56" s="11"/>
      <c r="E56" s="11"/>
      <c r="F56" s="11"/>
      <c r="G56" s="11"/>
    </row>
    <row r="57" spans="1:7">
      <c r="A57" s="11"/>
      <c r="B57" s="11"/>
      <c r="C57" s="11"/>
      <c r="D57" s="11"/>
      <c r="E57" s="11"/>
      <c r="F57" s="11"/>
      <c r="G57" s="11"/>
    </row>
    <row r="58" spans="1:7" ht="30.75" customHeight="1">
      <c r="A58" s="76" t="s">
        <v>176</v>
      </c>
      <c r="B58" s="76"/>
      <c r="C58" s="76"/>
      <c r="D58" s="76"/>
      <c r="E58" s="76"/>
      <c r="F58" s="76"/>
      <c r="G58" s="76"/>
    </row>
    <row r="59" spans="1:7">
      <c r="A59" s="11"/>
      <c r="B59" s="11"/>
      <c r="C59" s="11"/>
      <c r="D59" s="11"/>
      <c r="E59" s="11"/>
      <c r="F59" s="11"/>
      <c r="G59" s="11"/>
    </row>
    <row r="60" spans="1:7">
      <c r="A60" s="145" t="s">
        <v>100</v>
      </c>
      <c r="B60" s="145"/>
      <c r="C60" s="145"/>
      <c r="D60" s="145"/>
      <c r="E60" s="145"/>
      <c r="F60" s="26"/>
      <c r="G60" s="11"/>
    </row>
    <row r="61" spans="1:7">
      <c r="A61" s="145" t="s">
        <v>75</v>
      </c>
      <c r="B61" s="145"/>
      <c r="C61" s="145"/>
      <c r="D61" s="145"/>
      <c r="E61" s="145"/>
      <c r="F61" s="26"/>
      <c r="G61" s="11"/>
    </row>
    <row r="62" spans="1:7" ht="15.75" thickBot="1">
      <c r="A62" s="159" t="s">
        <v>76</v>
      </c>
      <c r="B62" s="159"/>
      <c r="C62" s="159"/>
      <c r="D62" s="159"/>
      <c r="E62" s="159"/>
      <c r="F62" s="26"/>
      <c r="G62" s="11"/>
    </row>
    <row r="63" spans="1:7">
      <c r="A63" s="87" t="s">
        <v>108</v>
      </c>
      <c r="B63" s="43"/>
      <c r="C63" s="43"/>
      <c r="D63" s="43"/>
      <c r="E63" s="43"/>
      <c r="F63" s="26"/>
      <c r="G63" s="11"/>
    </row>
    <row r="64" spans="1:7">
      <c r="A64" s="137" t="s">
        <v>54</v>
      </c>
      <c r="B64" s="114"/>
      <c r="C64" s="114"/>
      <c r="D64" s="114"/>
      <c r="E64" s="138">
        <f>G22</f>
        <v>63500</v>
      </c>
      <c r="F64" s="26"/>
      <c r="G64" s="11"/>
    </row>
    <row r="65" spans="1:7">
      <c r="A65" s="87" t="s">
        <v>77</v>
      </c>
      <c r="B65" s="43"/>
      <c r="C65" s="43"/>
      <c r="D65" s="43"/>
      <c r="E65" s="43"/>
      <c r="F65" s="26"/>
      <c r="G65" s="11"/>
    </row>
    <row r="66" spans="1:7">
      <c r="A66" s="137" t="s">
        <v>71</v>
      </c>
      <c r="B66" s="114"/>
      <c r="C66" s="114"/>
      <c r="D66" s="138">
        <f>F23</f>
        <v>11300</v>
      </c>
      <c r="E66" s="114"/>
      <c r="F66" s="26"/>
      <c r="G66" s="11"/>
    </row>
    <row r="67" spans="1:7">
      <c r="A67" s="137" t="s">
        <v>106</v>
      </c>
      <c r="B67" s="114"/>
      <c r="C67" s="114"/>
      <c r="D67" s="139">
        <f>F27</f>
        <v>5400</v>
      </c>
      <c r="E67" s="114"/>
      <c r="F67" s="26"/>
      <c r="G67" s="11"/>
    </row>
    <row r="68" spans="1:7">
      <c r="A68" s="137" t="s">
        <v>73</v>
      </c>
      <c r="B68" s="114"/>
      <c r="C68" s="114"/>
      <c r="D68" s="139">
        <f>F26</f>
        <v>5000</v>
      </c>
      <c r="E68" s="114"/>
      <c r="F68" s="26"/>
      <c r="G68" s="11"/>
    </row>
    <row r="69" spans="1:7">
      <c r="A69" s="137" t="s">
        <v>49</v>
      </c>
      <c r="B69" s="114"/>
      <c r="C69" s="114"/>
      <c r="D69" s="139">
        <f>F28</f>
        <v>4000</v>
      </c>
      <c r="E69" s="114"/>
      <c r="F69" s="26"/>
      <c r="G69" s="11"/>
    </row>
    <row r="70" spans="1:7">
      <c r="A70" s="137" t="s">
        <v>50</v>
      </c>
      <c r="B70" s="114"/>
      <c r="C70" s="114"/>
      <c r="D70" s="139">
        <f>F24</f>
        <v>850</v>
      </c>
      <c r="E70" s="114"/>
      <c r="F70" s="26"/>
      <c r="G70" s="11"/>
    </row>
    <row r="71" spans="1:7">
      <c r="A71" s="137" t="s">
        <v>74</v>
      </c>
      <c r="B71" s="114"/>
      <c r="C71" s="114"/>
      <c r="D71" s="140">
        <f>F25</f>
        <v>500</v>
      </c>
      <c r="E71" s="114"/>
      <c r="F71" s="26"/>
      <c r="G71" s="11"/>
    </row>
    <row r="72" spans="1:7">
      <c r="A72" s="141" t="s">
        <v>78</v>
      </c>
      <c r="B72" s="114"/>
      <c r="C72" s="114"/>
      <c r="D72" s="114"/>
      <c r="E72" s="139">
        <f>SUM(D66:D71)</f>
        <v>27050</v>
      </c>
      <c r="F72" s="26"/>
      <c r="G72" s="11"/>
    </row>
    <row r="73" spans="1:7" ht="15.75" thickBot="1">
      <c r="A73" s="142" t="s">
        <v>79</v>
      </c>
      <c r="B73" s="114"/>
      <c r="C73" s="114"/>
      <c r="D73" s="114"/>
      <c r="E73" s="143">
        <f>E64-E72</f>
        <v>36450</v>
      </c>
      <c r="F73" s="26"/>
      <c r="G73" s="11"/>
    </row>
    <row r="74" spans="1:7" ht="15.75" thickTop="1">
      <c r="A74" s="26"/>
      <c r="B74" s="26"/>
      <c r="C74" s="26"/>
      <c r="D74" s="26"/>
      <c r="E74" s="26"/>
      <c r="F74" s="26"/>
      <c r="G74" s="11"/>
    </row>
    <row r="75" spans="1:7">
      <c r="A75" s="144"/>
      <c r="B75" s="145" t="s">
        <v>100</v>
      </c>
      <c r="C75" s="145"/>
      <c r="D75" s="145"/>
      <c r="E75" s="145"/>
      <c r="F75" s="146"/>
      <c r="G75" s="11"/>
    </row>
    <row r="76" spans="1:7">
      <c r="A76" s="144"/>
      <c r="B76" s="145" t="s">
        <v>93</v>
      </c>
      <c r="C76" s="145"/>
      <c r="D76" s="145"/>
      <c r="E76" s="145"/>
      <c r="F76" s="146"/>
      <c r="G76" s="11"/>
    </row>
    <row r="77" spans="1:7" ht="15.75" thickBot="1">
      <c r="A77" s="155"/>
      <c r="B77" s="156" t="s">
        <v>76</v>
      </c>
      <c r="C77" s="157"/>
      <c r="D77" s="157"/>
      <c r="E77" s="157"/>
      <c r="F77" s="158"/>
      <c r="G77" s="11"/>
    </row>
    <row r="78" spans="1:7">
      <c r="A78" s="149" t="s">
        <v>94</v>
      </c>
      <c r="B78" s="150"/>
      <c r="C78" s="150"/>
      <c r="D78" s="150"/>
      <c r="E78" s="150"/>
      <c r="F78" s="113">
        <f>G21</f>
        <v>3500</v>
      </c>
      <c r="G78" s="11"/>
    </row>
    <row r="79" spans="1:7">
      <c r="A79" s="149" t="s">
        <v>95</v>
      </c>
      <c r="B79" s="150"/>
      <c r="C79" s="150"/>
      <c r="D79" s="150"/>
      <c r="E79" s="151"/>
      <c r="F79" s="152">
        <f>E73</f>
        <v>36450</v>
      </c>
      <c r="G79" s="11"/>
    </row>
    <row r="80" spans="1:7" ht="15.75" thickBot="1">
      <c r="A80" s="149" t="s">
        <v>109</v>
      </c>
      <c r="B80" s="153"/>
      <c r="C80" s="154"/>
      <c r="D80" s="154"/>
      <c r="E80" s="154"/>
      <c r="F80" s="118">
        <f>SUM(F78:F79)</f>
        <v>39950</v>
      </c>
      <c r="G80" s="11"/>
    </row>
    <row r="81" spans="1:7" ht="15.75" thickTop="1">
      <c r="A81" s="42"/>
      <c r="B81" s="43"/>
      <c r="C81" s="43"/>
      <c r="D81" s="43"/>
      <c r="E81" s="43"/>
      <c r="F81" s="44"/>
      <c r="G81" s="11"/>
    </row>
    <row r="82" spans="1:7">
      <c r="A82" s="161"/>
      <c r="B82" s="145" t="s">
        <v>100</v>
      </c>
      <c r="C82" s="145"/>
      <c r="D82" s="145"/>
      <c r="E82" s="145"/>
      <c r="F82" s="161"/>
      <c r="G82" s="11"/>
    </row>
    <row r="83" spans="1:7">
      <c r="A83" s="161"/>
      <c r="B83" s="145" t="s">
        <v>80</v>
      </c>
      <c r="C83" s="145"/>
      <c r="D83" s="145"/>
      <c r="E83" s="145"/>
      <c r="F83" s="161"/>
      <c r="G83" s="11"/>
    </row>
    <row r="84" spans="1:7" ht="15.75" thickBot="1">
      <c r="A84" s="162"/>
      <c r="B84" s="156" t="s">
        <v>42</v>
      </c>
      <c r="C84" s="157"/>
      <c r="D84" s="157"/>
      <c r="E84" s="157"/>
      <c r="F84" s="162"/>
      <c r="G84" s="11"/>
    </row>
    <row r="85" spans="1:7">
      <c r="A85" s="164" t="s">
        <v>81</v>
      </c>
      <c r="B85" s="164"/>
      <c r="C85" s="164"/>
      <c r="D85" s="164"/>
      <c r="E85" s="164"/>
      <c r="F85" s="164"/>
      <c r="G85" s="11"/>
    </row>
    <row r="86" spans="1:7">
      <c r="A86" s="165" t="s">
        <v>12</v>
      </c>
      <c r="B86" s="114"/>
      <c r="C86" s="114"/>
      <c r="D86" s="114"/>
      <c r="E86" s="114"/>
      <c r="F86" s="113">
        <f>F9</f>
        <v>11000</v>
      </c>
      <c r="G86" s="11"/>
    </row>
    <row r="87" spans="1:7">
      <c r="A87" s="137" t="s">
        <v>83</v>
      </c>
      <c r="B87" s="114"/>
      <c r="C87" s="114"/>
      <c r="D87" s="114"/>
      <c r="E87" s="139"/>
      <c r="F87" s="139">
        <f>F10</f>
        <v>23500</v>
      </c>
      <c r="G87" s="11"/>
    </row>
    <row r="88" spans="1:7">
      <c r="A88" s="137" t="s">
        <v>14</v>
      </c>
      <c r="B88" s="114"/>
      <c r="C88" s="114"/>
      <c r="D88" s="114"/>
      <c r="E88" s="139"/>
      <c r="F88" s="139">
        <f>F11</f>
        <v>3000</v>
      </c>
      <c r="G88" s="11"/>
    </row>
    <row r="89" spans="1:7">
      <c r="A89" s="137" t="s">
        <v>45</v>
      </c>
      <c r="B89" s="114"/>
      <c r="C89" s="114"/>
      <c r="D89" s="114"/>
      <c r="E89" s="139"/>
      <c r="F89" s="139">
        <f>F12</f>
        <v>2500</v>
      </c>
      <c r="G89" s="11"/>
    </row>
    <row r="90" spans="1:7">
      <c r="A90" s="137" t="s">
        <v>15</v>
      </c>
      <c r="B90" s="114"/>
      <c r="C90" s="114"/>
      <c r="D90" s="114"/>
      <c r="E90" s="139">
        <f>F13</f>
        <v>60000</v>
      </c>
      <c r="F90" s="139"/>
      <c r="G90" s="11"/>
    </row>
    <row r="91" spans="1:7">
      <c r="A91" s="137" t="s">
        <v>110</v>
      </c>
      <c r="B91" s="114"/>
      <c r="C91" s="114"/>
      <c r="D91" s="114"/>
      <c r="E91" s="140">
        <f>G14</f>
        <v>33000</v>
      </c>
      <c r="F91" s="139">
        <f>SUM(E90-E91)</f>
        <v>27000</v>
      </c>
      <c r="G91" s="11"/>
    </row>
    <row r="92" spans="1:7" ht="15.75" thickBot="1">
      <c r="A92" s="141" t="s">
        <v>87</v>
      </c>
      <c r="B92" s="114"/>
      <c r="C92" s="114"/>
      <c r="D92" s="114"/>
      <c r="E92" s="114"/>
      <c r="F92" s="118">
        <f>SUM(F86:F91)</f>
        <v>67000</v>
      </c>
      <c r="G92" s="11"/>
    </row>
    <row r="93" spans="1:7" ht="15.75" thickTop="1">
      <c r="A93" s="43"/>
      <c r="B93" s="43"/>
      <c r="C93" s="43"/>
      <c r="D93" s="43"/>
      <c r="E93" s="43"/>
      <c r="F93" s="43"/>
      <c r="G93" s="11"/>
    </row>
    <row r="94" spans="1:7">
      <c r="A94" s="166" t="s">
        <v>88</v>
      </c>
      <c r="B94" s="166"/>
      <c r="C94" s="166"/>
      <c r="D94" s="166"/>
      <c r="E94" s="166"/>
      <c r="F94" s="166"/>
      <c r="G94" s="11"/>
    </row>
    <row r="95" spans="1:7">
      <c r="A95" s="137" t="s">
        <v>47</v>
      </c>
      <c r="B95" s="114"/>
      <c r="C95" s="114"/>
      <c r="D95" s="114"/>
      <c r="E95" s="113">
        <f>G17</f>
        <v>5000</v>
      </c>
      <c r="F95" s="114"/>
      <c r="G95" s="11"/>
    </row>
    <row r="96" spans="1:7">
      <c r="A96" s="137" t="s">
        <v>103</v>
      </c>
      <c r="B96" s="114"/>
      <c r="C96" s="114"/>
      <c r="D96" s="114"/>
      <c r="E96" s="139">
        <f>G15</f>
        <v>5000</v>
      </c>
      <c r="F96" s="114"/>
      <c r="G96" s="11"/>
    </row>
    <row r="97" spans="1:7">
      <c r="A97" s="137" t="s">
        <v>16</v>
      </c>
      <c r="B97" s="114"/>
      <c r="C97" s="114"/>
      <c r="D97" s="114"/>
      <c r="E97" s="139">
        <f>G18</f>
        <v>5600</v>
      </c>
      <c r="F97" s="114"/>
      <c r="G97" s="11"/>
    </row>
    <row r="98" spans="1:7">
      <c r="A98" s="137" t="s">
        <v>69</v>
      </c>
      <c r="B98" s="114"/>
      <c r="C98" s="114"/>
      <c r="D98" s="114"/>
      <c r="E98" s="139">
        <f>G19</f>
        <v>1300</v>
      </c>
      <c r="F98" s="114"/>
      <c r="G98" s="11"/>
    </row>
    <row r="99" spans="1:7">
      <c r="A99" s="137" t="s">
        <v>68</v>
      </c>
      <c r="B99" s="114"/>
      <c r="C99" s="114"/>
      <c r="D99" s="114"/>
      <c r="E99" s="140">
        <f>G16</f>
        <v>150</v>
      </c>
      <c r="F99" s="114"/>
      <c r="G99" s="11"/>
    </row>
    <row r="100" spans="1:7">
      <c r="A100" s="167" t="s">
        <v>90</v>
      </c>
      <c r="B100" s="114"/>
      <c r="C100" s="114"/>
      <c r="D100" s="114"/>
      <c r="E100" s="114"/>
      <c r="F100" s="168">
        <f>SUM(E95:E99)</f>
        <v>17050</v>
      </c>
      <c r="G100" s="11"/>
    </row>
    <row r="101" spans="1:7">
      <c r="A101" s="149" t="s">
        <v>91</v>
      </c>
      <c r="B101" s="114"/>
      <c r="C101" s="114"/>
      <c r="D101" s="114"/>
      <c r="E101" s="114"/>
      <c r="F101" s="114"/>
      <c r="G101" s="11"/>
    </row>
    <row r="102" spans="1:7">
      <c r="A102" s="137" t="s">
        <v>17</v>
      </c>
      <c r="B102" s="114"/>
      <c r="C102" s="114"/>
      <c r="D102" s="114"/>
      <c r="E102" s="139">
        <f>G20</f>
        <v>10000</v>
      </c>
      <c r="F102" s="114"/>
      <c r="G102" s="11"/>
    </row>
    <row r="103" spans="1:7">
      <c r="A103" s="137" t="s">
        <v>18</v>
      </c>
      <c r="B103" s="114"/>
      <c r="C103" s="114"/>
      <c r="D103" s="114"/>
      <c r="E103" s="140">
        <f>F80</f>
        <v>39950</v>
      </c>
      <c r="F103" s="139">
        <f>SUM(E102:E103)</f>
        <v>49950</v>
      </c>
      <c r="G103" s="11"/>
    </row>
    <row r="104" spans="1:7" ht="15.75" thickBot="1">
      <c r="A104" s="141" t="s">
        <v>92</v>
      </c>
      <c r="B104" s="114"/>
      <c r="C104" s="114"/>
      <c r="D104" s="114"/>
      <c r="E104" s="114"/>
      <c r="F104" s="118">
        <f>SUM(F100:F103)</f>
        <v>67000</v>
      </c>
      <c r="G104" s="11"/>
    </row>
    <row r="105" spans="1:7" ht="15.75" thickTop="1">
      <c r="A105" s="45"/>
      <c r="B105" s="43"/>
      <c r="C105" s="43"/>
      <c r="D105" s="43"/>
      <c r="E105" s="43"/>
      <c r="F105" s="46"/>
      <c r="G105" s="11"/>
    </row>
    <row r="106" spans="1:7">
      <c r="A106" s="16" t="s">
        <v>111</v>
      </c>
      <c r="B106" s="11"/>
      <c r="C106" s="11"/>
      <c r="D106" s="11"/>
      <c r="E106" s="11"/>
      <c r="F106" s="11"/>
      <c r="G106" s="11"/>
    </row>
    <row r="107" spans="1:7">
      <c r="A107" s="11"/>
      <c r="B107" s="11"/>
      <c r="C107" s="11"/>
      <c r="D107" s="11"/>
      <c r="E107" s="11"/>
      <c r="F107" s="11"/>
      <c r="G107" s="11"/>
    </row>
    <row r="108" spans="1:7">
      <c r="A108" s="12" t="s">
        <v>112</v>
      </c>
      <c r="B108" s="11"/>
      <c r="C108" s="11"/>
      <c r="D108" s="11"/>
      <c r="E108" s="11"/>
      <c r="F108" s="11"/>
      <c r="G108" s="11"/>
    </row>
    <row r="109" spans="1:7" s="84" customFormat="1">
      <c r="A109" s="169" t="s">
        <v>178</v>
      </c>
      <c r="B109" s="169"/>
      <c r="C109" s="169"/>
      <c r="D109" s="172"/>
      <c r="E109" s="55"/>
      <c r="F109" s="55"/>
      <c r="G109" s="55"/>
    </row>
    <row r="110" spans="1:7" s="84" customFormat="1">
      <c r="A110" s="170" t="s">
        <v>179</v>
      </c>
      <c r="B110" s="171">
        <f>12*1%</f>
        <v>0.12</v>
      </c>
      <c r="C110" s="169" t="s">
        <v>180</v>
      </c>
      <c r="D110" s="172"/>
      <c r="E110" s="55"/>
      <c r="F110" s="55"/>
      <c r="G110" s="55"/>
    </row>
    <row r="111" spans="1:7" s="84" customFormat="1">
      <c r="A111" s="51"/>
      <c r="B111" s="55"/>
      <c r="C111" s="55"/>
      <c r="D111" s="55"/>
      <c r="E111" s="55"/>
      <c r="F111" s="55"/>
      <c r="G111" s="55"/>
    </row>
    <row r="112" spans="1:7">
      <c r="A112" s="11"/>
      <c r="B112" s="11"/>
      <c r="C112" s="11"/>
      <c r="D112" s="11"/>
      <c r="E112" s="11"/>
      <c r="F112" s="11"/>
      <c r="G112" s="11"/>
    </row>
    <row r="113" spans="1:7" ht="28.5" customHeight="1">
      <c r="A113" s="74" t="s">
        <v>113</v>
      </c>
      <c r="B113" s="74"/>
      <c r="C113" s="74"/>
      <c r="D113" s="74"/>
      <c r="E113" s="74"/>
      <c r="F113" s="74"/>
      <c r="G113" s="74"/>
    </row>
    <row r="114" spans="1:7">
      <c r="A114" s="169" t="s">
        <v>71</v>
      </c>
      <c r="B114" s="169"/>
      <c r="C114" s="151"/>
      <c r="D114" s="151"/>
      <c r="E114" s="173">
        <f>F23</f>
        <v>11300</v>
      </c>
    </row>
    <row r="115" spans="1:7">
      <c r="A115" s="169" t="s">
        <v>181</v>
      </c>
      <c r="B115" s="169"/>
      <c r="C115" s="151"/>
      <c r="D115" s="151"/>
      <c r="E115" s="174">
        <f>G19</f>
        <v>1300</v>
      </c>
    </row>
    <row r="116" spans="1:7">
      <c r="A116" s="169"/>
      <c r="B116" s="169"/>
      <c r="C116" s="151"/>
      <c r="D116" s="151"/>
      <c r="E116" s="175">
        <f>E114-E115</f>
        <v>10000</v>
      </c>
    </row>
    <row r="117" spans="1:7">
      <c r="A117" s="169" t="s">
        <v>182</v>
      </c>
      <c r="B117" s="169"/>
      <c r="C117" s="151"/>
      <c r="D117" s="151"/>
      <c r="E117" s="176">
        <f>12500</f>
        <v>12500</v>
      </c>
    </row>
    <row r="118" spans="1:7" ht="15.75" thickBot="1">
      <c r="A118" s="169" t="s">
        <v>183</v>
      </c>
      <c r="B118" s="169"/>
      <c r="C118" s="151"/>
      <c r="D118" s="151"/>
      <c r="E118" s="177">
        <f>E117-E116</f>
        <v>2500</v>
      </c>
    </row>
    <row r="119" spans="1:7" ht="15.75" thickTop="1">
      <c r="A119" s="30"/>
      <c r="B119" s="30"/>
      <c r="C119" s="30"/>
      <c r="D119" s="30"/>
      <c r="E119" s="30"/>
    </row>
  </sheetData>
  <mergeCells count="60">
    <mergeCell ref="A1:G1"/>
    <mergeCell ref="A2:G2"/>
    <mergeCell ref="A60:E60"/>
    <mergeCell ref="A61:E61"/>
    <mergeCell ref="A62:E62"/>
    <mergeCell ref="A11:C11"/>
    <mergeCell ref="A4:G4"/>
    <mergeCell ref="A5:G5"/>
    <mergeCell ref="A6:G6"/>
    <mergeCell ref="A9:C9"/>
    <mergeCell ref="A10:C10"/>
    <mergeCell ref="A23:C23"/>
    <mergeCell ref="A24:C24"/>
    <mergeCell ref="A12:C12"/>
    <mergeCell ref="A13:C13"/>
    <mergeCell ref="A14:C14"/>
    <mergeCell ref="A15:C15"/>
    <mergeCell ref="A16:C16"/>
    <mergeCell ref="A18:C18"/>
    <mergeCell ref="A44:G44"/>
    <mergeCell ref="D7:E7"/>
    <mergeCell ref="F7:G7"/>
    <mergeCell ref="A26:C26"/>
    <mergeCell ref="A27:C27"/>
    <mergeCell ref="A28:C28"/>
    <mergeCell ref="B36:E36"/>
    <mergeCell ref="A25:C25"/>
    <mergeCell ref="A32:G33"/>
    <mergeCell ref="B37:E37"/>
    <mergeCell ref="B39:E39"/>
    <mergeCell ref="A19:C19"/>
    <mergeCell ref="A20:C20"/>
    <mergeCell ref="A21:C21"/>
    <mergeCell ref="A22:C22"/>
    <mergeCell ref="B40:E40"/>
    <mergeCell ref="A38:G38"/>
    <mergeCell ref="A41:G41"/>
    <mergeCell ref="B42:E42"/>
    <mergeCell ref="B43:E43"/>
    <mergeCell ref="A58:G58"/>
    <mergeCell ref="B45:E45"/>
    <mergeCell ref="B46:E46"/>
    <mergeCell ref="A47:G47"/>
    <mergeCell ref="B48:E48"/>
    <mergeCell ref="B49:E49"/>
    <mergeCell ref="B51:E51"/>
    <mergeCell ref="B52:E52"/>
    <mergeCell ref="A50:G50"/>
    <mergeCell ref="B54:E54"/>
    <mergeCell ref="B55:E55"/>
    <mergeCell ref="A53:G53"/>
    <mergeCell ref="B82:E82"/>
    <mergeCell ref="B83:E83"/>
    <mergeCell ref="B84:E84"/>
    <mergeCell ref="B75:E75"/>
    <mergeCell ref="B76:E76"/>
    <mergeCell ref="B77:E77"/>
    <mergeCell ref="A113:G113"/>
    <mergeCell ref="A85:F85"/>
    <mergeCell ref="A94:F94"/>
  </mergeCells>
  <pageMargins left="0.7" right="0.7" top="0.75" bottom="0.75" header="0.3" footer="0.3"/>
  <pageSetup orientation="portrait" verticalDpi="0" r:id="rId1"/>
  <ignoredErrors>
    <ignoredError sqref="E29"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8"/>
  <sheetViews>
    <sheetView workbookViewId="0">
      <selection sqref="A1:G1"/>
    </sheetView>
  </sheetViews>
  <sheetFormatPr defaultRowHeight="15"/>
  <cols>
    <col min="1" max="1" width="13.140625" style="84" customWidth="1"/>
    <col min="2" max="3" width="12.140625" style="84" customWidth="1"/>
    <col min="4" max="4" width="11.140625" style="84" customWidth="1"/>
    <col min="5" max="5" width="12.28515625" style="84" customWidth="1"/>
    <col min="6" max="6" width="12.7109375" style="84" customWidth="1"/>
    <col min="7" max="8" width="9.140625" style="84"/>
    <col min="9" max="9" width="12.5703125" style="84" bestFit="1" customWidth="1"/>
    <col min="10" max="16384" width="9.140625" style="84"/>
  </cols>
  <sheetData>
    <row r="1" spans="1:13">
      <c r="A1" s="83" t="s">
        <v>40</v>
      </c>
      <c r="B1" s="83"/>
      <c r="C1" s="83"/>
      <c r="D1" s="83"/>
      <c r="E1" s="83"/>
      <c r="F1" s="83"/>
      <c r="G1" s="83"/>
    </row>
    <row r="2" spans="1:13" ht="29.25" customHeight="1">
      <c r="A2" s="74" t="s">
        <v>186</v>
      </c>
      <c r="B2" s="74"/>
      <c r="C2" s="74"/>
      <c r="D2" s="74"/>
      <c r="E2" s="74"/>
      <c r="F2" s="74"/>
      <c r="G2" s="74"/>
      <c r="I2" s="5"/>
      <c r="J2" s="5"/>
      <c r="K2" s="5"/>
      <c r="L2" s="5"/>
      <c r="M2" s="5"/>
    </row>
    <row r="3" spans="1:13" ht="15" customHeight="1">
      <c r="A3" s="62"/>
      <c r="B3" s="62"/>
      <c r="C3" s="62"/>
      <c r="D3" s="62"/>
      <c r="E3" s="62"/>
      <c r="F3" s="62"/>
      <c r="G3" s="62"/>
      <c r="I3" s="5"/>
      <c r="J3" s="5"/>
      <c r="K3" s="5"/>
      <c r="L3" s="5"/>
      <c r="M3" s="5"/>
    </row>
    <row r="4" spans="1:13" ht="15" customHeight="1">
      <c r="A4" s="3"/>
      <c r="B4" s="3"/>
      <c r="C4" s="3"/>
      <c r="D4" s="3"/>
      <c r="E4" s="3"/>
      <c r="F4" s="3"/>
      <c r="G4" s="3"/>
      <c r="I4" s="5"/>
      <c r="J4" s="5"/>
      <c r="K4" s="5"/>
      <c r="L4" s="5"/>
      <c r="M4" s="5"/>
    </row>
    <row r="5" spans="1:13" ht="15" customHeight="1">
      <c r="A5" s="3"/>
      <c r="B5" s="75" t="s">
        <v>41</v>
      </c>
      <c r="C5" s="75"/>
      <c r="D5" s="75"/>
      <c r="E5" s="75"/>
      <c r="F5" s="3"/>
      <c r="G5" s="3"/>
      <c r="I5" s="5"/>
      <c r="J5" s="5"/>
      <c r="K5" s="5"/>
      <c r="L5" s="5"/>
      <c r="M5" s="5"/>
    </row>
    <row r="6" spans="1:13" ht="15" customHeight="1">
      <c r="A6" s="3"/>
      <c r="B6" s="75" t="s">
        <v>26</v>
      </c>
      <c r="C6" s="75"/>
      <c r="D6" s="75"/>
      <c r="E6" s="75"/>
      <c r="F6" s="3"/>
      <c r="G6" s="3"/>
      <c r="I6" s="5"/>
      <c r="J6" s="5"/>
      <c r="K6" s="5"/>
      <c r="L6" s="5"/>
      <c r="M6" s="5"/>
    </row>
    <row r="7" spans="1:13" ht="15" customHeight="1">
      <c r="A7" s="3"/>
      <c r="B7" s="78" t="s">
        <v>42</v>
      </c>
      <c r="C7" s="82"/>
      <c r="D7" s="82"/>
      <c r="E7" s="82"/>
      <c r="F7" s="3"/>
      <c r="G7" s="3"/>
      <c r="I7" s="5"/>
      <c r="J7" s="5"/>
      <c r="K7" s="5"/>
      <c r="L7" s="5"/>
      <c r="M7" s="5"/>
    </row>
    <row r="8" spans="1:13" ht="15" customHeight="1">
      <c r="A8" s="3"/>
      <c r="B8" s="3"/>
      <c r="C8" s="3"/>
      <c r="D8" s="3"/>
      <c r="E8" s="3"/>
      <c r="F8" s="3"/>
      <c r="G8" s="3"/>
      <c r="I8" s="5"/>
      <c r="J8" s="5"/>
      <c r="K8" s="5"/>
      <c r="L8" s="5"/>
      <c r="M8" s="5"/>
    </row>
    <row r="9" spans="1:13" ht="15" customHeight="1">
      <c r="A9" s="3"/>
      <c r="B9" s="3"/>
      <c r="C9" s="3"/>
      <c r="D9" s="15" t="s">
        <v>22</v>
      </c>
      <c r="E9" s="15" t="s">
        <v>23</v>
      </c>
      <c r="F9" s="3"/>
      <c r="G9" s="3"/>
      <c r="I9" s="5"/>
      <c r="J9" s="5"/>
      <c r="K9" s="5"/>
      <c r="L9" s="5"/>
      <c r="M9" s="5"/>
    </row>
    <row r="10" spans="1:13" ht="15" customHeight="1">
      <c r="A10" s="63" t="s">
        <v>12</v>
      </c>
      <c r="B10" s="63"/>
      <c r="C10" s="63"/>
      <c r="D10" s="39">
        <v>83700</v>
      </c>
      <c r="E10" s="3"/>
      <c r="F10" s="3"/>
      <c r="G10" s="3"/>
      <c r="I10" s="5"/>
      <c r="J10" s="5"/>
      <c r="K10" s="5"/>
      <c r="L10" s="5"/>
      <c r="M10" s="5"/>
    </row>
    <row r="11" spans="1:13" ht="15" customHeight="1">
      <c r="A11" s="63" t="s">
        <v>43</v>
      </c>
      <c r="B11" s="63"/>
      <c r="C11" s="63"/>
      <c r="D11" s="40">
        <v>81100</v>
      </c>
      <c r="E11" s="3"/>
      <c r="F11" s="3"/>
      <c r="G11" s="3"/>
      <c r="I11" s="5"/>
      <c r="J11" s="5"/>
      <c r="K11" s="5"/>
      <c r="L11" s="5"/>
      <c r="M11" s="5"/>
    </row>
    <row r="12" spans="1:13" ht="15" customHeight="1">
      <c r="A12" s="63" t="s">
        <v>44</v>
      </c>
      <c r="B12" s="63"/>
      <c r="C12" s="63"/>
      <c r="D12" s="3"/>
      <c r="E12" s="39">
        <v>750</v>
      </c>
      <c r="F12" s="3"/>
      <c r="G12" s="3"/>
      <c r="I12" s="5"/>
      <c r="J12" s="5"/>
      <c r="K12" s="5"/>
      <c r="L12" s="5"/>
      <c r="M12" s="5"/>
    </row>
    <row r="13" spans="1:13" ht="15" customHeight="1">
      <c r="A13" s="63" t="s">
        <v>14</v>
      </c>
      <c r="B13" s="63"/>
      <c r="C13" s="63"/>
      <c r="D13" s="40">
        <v>1960</v>
      </c>
      <c r="E13" s="3"/>
      <c r="F13" s="3"/>
      <c r="G13" s="3"/>
      <c r="I13" s="5"/>
      <c r="J13" s="5"/>
      <c r="K13" s="5"/>
      <c r="L13" s="5"/>
      <c r="M13" s="5"/>
    </row>
    <row r="14" spans="1:13" ht="15" customHeight="1">
      <c r="A14" s="63" t="s">
        <v>45</v>
      </c>
      <c r="B14" s="63"/>
      <c r="C14" s="63"/>
      <c r="D14" s="3">
        <v>0</v>
      </c>
      <c r="E14" s="3"/>
      <c r="F14" s="3"/>
      <c r="G14" s="3"/>
      <c r="I14" s="5"/>
      <c r="J14" s="5"/>
      <c r="K14" s="5"/>
      <c r="L14" s="5"/>
      <c r="M14" s="5"/>
    </row>
    <row r="15" spans="1:13" ht="15" customHeight="1">
      <c r="A15" s="63" t="s">
        <v>15</v>
      </c>
      <c r="B15" s="63"/>
      <c r="C15" s="63"/>
      <c r="D15" s="40">
        <v>85000</v>
      </c>
      <c r="E15" s="3"/>
      <c r="F15" s="3"/>
      <c r="G15" s="3"/>
      <c r="I15" s="5"/>
      <c r="J15" s="5"/>
      <c r="K15" s="5"/>
      <c r="L15" s="5"/>
      <c r="M15" s="5"/>
    </row>
    <row r="16" spans="1:13" ht="15" customHeight="1">
      <c r="A16" s="63" t="s">
        <v>46</v>
      </c>
      <c r="B16" s="63"/>
      <c r="C16" s="63"/>
      <c r="D16" s="3"/>
      <c r="E16" s="40">
        <v>6250</v>
      </c>
      <c r="F16" s="3"/>
      <c r="G16" s="3"/>
      <c r="I16" s="5"/>
      <c r="J16" s="5"/>
      <c r="K16" s="5"/>
      <c r="L16" s="5"/>
      <c r="M16" s="5"/>
    </row>
    <row r="17" spans="1:13" ht="15" customHeight="1">
      <c r="A17" s="63" t="s">
        <v>47</v>
      </c>
      <c r="B17" s="63"/>
      <c r="C17" s="63"/>
      <c r="D17" s="3"/>
      <c r="E17" s="40">
        <v>7200</v>
      </c>
      <c r="F17" s="3"/>
      <c r="G17" s="3"/>
      <c r="I17" s="5"/>
      <c r="J17" s="5"/>
      <c r="K17" s="5"/>
      <c r="L17" s="5"/>
      <c r="M17" s="5"/>
    </row>
    <row r="18" spans="1:13" ht="15" customHeight="1">
      <c r="A18" s="63" t="s">
        <v>48</v>
      </c>
      <c r="B18" s="63"/>
      <c r="C18" s="63"/>
      <c r="D18" s="3"/>
      <c r="E18" s="40">
        <v>35010</v>
      </c>
      <c r="F18" s="3"/>
      <c r="G18" s="3"/>
      <c r="I18" s="5"/>
      <c r="J18" s="5"/>
      <c r="K18" s="5"/>
      <c r="L18" s="5"/>
      <c r="M18" s="5"/>
    </row>
    <row r="19" spans="1:13" ht="15" customHeight="1">
      <c r="A19" s="63" t="s">
        <v>18</v>
      </c>
      <c r="B19" s="63"/>
      <c r="C19" s="63"/>
      <c r="D19" s="3"/>
      <c r="E19" s="40">
        <v>161100</v>
      </c>
      <c r="F19" s="3"/>
      <c r="G19" s="3"/>
      <c r="I19" s="5"/>
      <c r="J19" s="5"/>
      <c r="K19" s="5"/>
      <c r="L19" s="5"/>
      <c r="M19" s="5"/>
    </row>
    <row r="20" spans="1:13" ht="15" customHeight="1">
      <c r="A20" s="63" t="s">
        <v>19</v>
      </c>
      <c r="B20" s="63"/>
      <c r="C20" s="63"/>
      <c r="D20" s="3"/>
      <c r="E20" s="40">
        <v>100000</v>
      </c>
      <c r="F20" s="3"/>
      <c r="G20" s="3"/>
      <c r="I20" s="5"/>
      <c r="J20" s="5"/>
      <c r="K20" s="5"/>
      <c r="L20" s="5"/>
      <c r="M20" s="5"/>
    </row>
    <row r="21" spans="1:13" ht="15" customHeight="1">
      <c r="A21" s="63" t="s">
        <v>49</v>
      </c>
      <c r="B21" s="63"/>
      <c r="C21" s="63"/>
      <c r="D21" s="40">
        <v>9750</v>
      </c>
      <c r="E21" s="3"/>
      <c r="F21" s="3"/>
      <c r="G21" s="3"/>
      <c r="I21" s="5"/>
      <c r="J21" s="5"/>
      <c r="K21" s="5"/>
      <c r="L21" s="5"/>
      <c r="M21" s="5"/>
    </row>
    <row r="22" spans="1:13" ht="15" customHeight="1">
      <c r="A22" s="63" t="s">
        <v>20</v>
      </c>
      <c r="B22" s="63"/>
      <c r="C22" s="63"/>
      <c r="D22" s="40">
        <v>28500</v>
      </c>
      <c r="E22" s="3"/>
      <c r="F22" s="3"/>
      <c r="G22" s="3"/>
      <c r="I22" s="5"/>
      <c r="J22" s="5"/>
      <c r="K22" s="5"/>
      <c r="L22" s="5"/>
      <c r="M22" s="5"/>
    </row>
    <row r="23" spans="1:13" ht="15" customHeight="1">
      <c r="A23" s="63" t="s">
        <v>50</v>
      </c>
      <c r="B23" s="63"/>
      <c r="C23" s="63"/>
      <c r="D23" s="40">
        <v>18500</v>
      </c>
      <c r="E23" s="3"/>
      <c r="F23" s="3"/>
      <c r="G23" s="3"/>
      <c r="I23" s="5"/>
      <c r="J23" s="5"/>
      <c r="K23" s="5"/>
      <c r="L23" s="5"/>
      <c r="M23" s="5"/>
    </row>
    <row r="24" spans="1:13" ht="15" customHeight="1">
      <c r="A24" s="63" t="s">
        <v>51</v>
      </c>
      <c r="B24" s="63"/>
      <c r="C24" s="63"/>
      <c r="D24" s="40">
        <v>1080</v>
      </c>
      <c r="E24" s="3"/>
      <c r="F24" s="3"/>
      <c r="G24" s="3"/>
      <c r="I24" s="5"/>
      <c r="J24" s="5"/>
      <c r="K24" s="5"/>
      <c r="L24" s="5"/>
      <c r="M24" s="5"/>
    </row>
    <row r="25" spans="1:13" ht="15" customHeight="1">
      <c r="A25" s="63" t="s">
        <v>52</v>
      </c>
      <c r="B25" s="63"/>
      <c r="C25" s="63"/>
      <c r="D25" s="3">
        <v>720</v>
      </c>
      <c r="E25" s="3"/>
      <c r="F25" s="3"/>
      <c r="G25" s="3"/>
      <c r="I25" s="5"/>
      <c r="J25" s="5"/>
      <c r="K25" s="5"/>
      <c r="L25" s="5"/>
      <c r="M25" s="5"/>
    </row>
    <row r="26" spans="1:13" ht="15.75" thickBot="1">
      <c r="A26" s="3"/>
      <c r="B26" s="4"/>
      <c r="C26" s="4"/>
      <c r="D26" s="13">
        <f>SUM(D10:D25)</f>
        <v>310310</v>
      </c>
      <c r="E26" s="13">
        <f>SUM(E10:E25)</f>
        <v>310310</v>
      </c>
      <c r="F26" s="4"/>
      <c r="G26" s="4"/>
      <c r="I26" s="5"/>
      <c r="J26" s="5"/>
      <c r="K26" s="5"/>
      <c r="L26" s="5"/>
      <c r="M26" s="5"/>
    </row>
    <row r="27" spans="1:13" ht="15.75" thickTop="1">
      <c r="A27" s="26"/>
      <c r="B27" s="26"/>
      <c r="C27" s="26"/>
      <c r="D27" s="26"/>
      <c r="E27" s="26"/>
      <c r="F27" s="26"/>
      <c r="G27" s="26"/>
    </row>
    <row r="28" spans="1:13">
      <c r="A28" s="3" t="s">
        <v>53</v>
      </c>
      <c r="B28" s="36"/>
      <c r="C28" s="36"/>
      <c r="D28" s="36"/>
      <c r="E28" s="36"/>
      <c r="F28" s="36"/>
      <c r="G28" s="36"/>
      <c r="H28" s="85"/>
    </row>
    <row r="29" spans="1:13">
      <c r="A29" s="63" t="s">
        <v>187</v>
      </c>
      <c r="B29" s="63"/>
      <c r="C29" s="63"/>
      <c r="D29" s="63"/>
      <c r="E29" s="63"/>
      <c r="F29" s="41"/>
      <c r="G29" s="36"/>
      <c r="H29" s="85"/>
    </row>
    <row r="30" spans="1:13">
      <c r="A30" s="63" t="s">
        <v>188</v>
      </c>
      <c r="B30" s="63"/>
      <c r="C30" s="63"/>
      <c r="D30" s="63"/>
      <c r="E30" s="63"/>
      <c r="F30" s="63"/>
      <c r="G30" s="41"/>
      <c r="H30" s="85"/>
    </row>
    <row r="31" spans="1:13">
      <c r="A31" s="63" t="s">
        <v>189</v>
      </c>
      <c r="B31" s="63"/>
      <c r="C31" s="63"/>
      <c r="D31" s="41"/>
      <c r="E31" s="36"/>
      <c r="F31" s="36"/>
      <c r="G31" s="36"/>
      <c r="H31" s="85"/>
    </row>
    <row r="32" spans="1:13">
      <c r="A32" s="3" t="s">
        <v>190</v>
      </c>
      <c r="B32" s="36"/>
      <c r="C32" s="36"/>
      <c r="D32" s="36"/>
      <c r="E32" s="36"/>
      <c r="F32" s="36"/>
      <c r="G32" s="41"/>
      <c r="H32" s="85"/>
    </row>
    <row r="33" spans="1:8">
      <c r="A33" s="3" t="s">
        <v>56</v>
      </c>
      <c r="B33" s="36"/>
      <c r="C33" s="36"/>
      <c r="D33" s="36"/>
      <c r="E33" s="36"/>
      <c r="F33" s="36"/>
      <c r="G33" s="202"/>
      <c r="H33" s="85"/>
    </row>
    <row r="34" spans="1:8">
      <c r="A34" s="3" t="s">
        <v>191</v>
      </c>
      <c r="B34" s="36"/>
      <c r="C34" s="36"/>
      <c r="D34" s="36"/>
      <c r="E34" s="86"/>
      <c r="F34" s="3"/>
      <c r="G34" s="36"/>
      <c r="H34" s="85"/>
    </row>
    <row r="35" spans="1:8">
      <c r="A35" s="3" t="s">
        <v>192</v>
      </c>
      <c r="B35" s="36"/>
      <c r="C35" s="86"/>
      <c r="D35" s="203"/>
      <c r="E35" s="52"/>
      <c r="F35" s="36"/>
      <c r="G35" s="41"/>
      <c r="H35" s="85"/>
    </row>
    <row r="36" spans="1:8">
      <c r="A36" s="3" t="s">
        <v>193</v>
      </c>
      <c r="B36" s="41"/>
      <c r="C36" s="3"/>
      <c r="D36" s="36"/>
      <c r="E36" s="36"/>
      <c r="F36" s="36"/>
      <c r="G36" s="36"/>
      <c r="H36" s="85"/>
    </row>
    <row r="37" spans="1:8">
      <c r="A37" s="3" t="s">
        <v>194</v>
      </c>
      <c r="B37" s="36"/>
      <c r="C37" s="36"/>
      <c r="D37" s="36"/>
      <c r="E37" s="36"/>
      <c r="F37" s="41"/>
      <c r="G37" s="36"/>
      <c r="H37" s="85"/>
    </row>
    <row r="38" spans="1:8">
      <c r="A38" s="3" t="s">
        <v>195</v>
      </c>
      <c r="B38" s="56"/>
      <c r="C38" s="3"/>
      <c r="D38" s="36"/>
      <c r="E38" s="36"/>
      <c r="F38" s="36"/>
      <c r="G38" s="36"/>
      <c r="H38" s="85"/>
    </row>
    <row r="39" spans="1:8">
      <c r="A39" s="36"/>
      <c r="B39" s="36"/>
      <c r="C39" s="36"/>
      <c r="D39" s="36"/>
      <c r="E39" s="36"/>
      <c r="F39" s="36"/>
      <c r="G39" s="36"/>
      <c r="H39" s="85"/>
    </row>
    <row r="40" spans="1:8">
      <c r="A40" s="71" t="s">
        <v>196</v>
      </c>
      <c r="B40" s="71"/>
      <c r="C40" s="71"/>
      <c r="D40" s="71"/>
      <c r="E40" s="71"/>
      <c r="F40" s="71"/>
      <c r="G40" s="71"/>
    </row>
    <row r="41" spans="1:8" ht="21" customHeight="1">
      <c r="A41" s="71"/>
      <c r="B41" s="71"/>
      <c r="C41" s="71"/>
      <c r="D41" s="71"/>
      <c r="E41" s="71"/>
      <c r="F41" s="71"/>
      <c r="G41" s="71"/>
    </row>
    <row r="42" spans="1:8">
      <c r="A42" s="26"/>
      <c r="B42" s="26"/>
      <c r="C42" s="26"/>
      <c r="D42" s="26"/>
      <c r="E42" s="26"/>
      <c r="F42" s="26"/>
      <c r="G42" s="26"/>
    </row>
    <row r="43" spans="1:8">
      <c r="A43" s="223"/>
      <c r="B43" s="160"/>
      <c r="C43" s="160"/>
      <c r="D43" s="161"/>
      <c r="E43" s="161"/>
      <c r="F43" s="178" t="s">
        <v>22</v>
      </c>
      <c r="G43" s="179" t="s">
        <v>23</v>
      </c>
    </row>
    <row r="44" spans="1:8">
      <c r="A44" s="206">
        <v>1</v>
      </c>
      <c r="B44" s="181"/>
      <c r="C44" s="182"/>
      <c r="D44" s="182"/>
      <c r="E44" s="182"/>
      <c r="F44" s="134"/>
      <c r="G44" s="183"/>
    </row>
    <row r="45" spans="1:8">
      <c r="A45" s="206"/>
      <c r="B45" s="184"/>
      <c r="C45" s="185"/>
      <c r="D45" s="185"/>
      <c r="E45" s="185"/>
      <c r="F45" s="186"/>
      <c r="G45" s="134"/>
    </row>
    <row r="46" spans="1:8">
      <c r="A46" s="224"/>
      <c r="B46" s="224"/>
      <c r="C46" s="224"/>
      <c r="D46" s="224"/>
      <c r="E46" s="224"/>
      <c r="F46" s="224"/>
      <c r="G46" s="224"/>
    </row>
    <row r="47" spans="1:8">
      <c r="A47" s="207">
        <v>2</v>
      </c>
      <c r="B47" s="181"/>
      <c r="C47" s="182"/>
      <c r="D47" s="182"/>
      <c r="E47" s="182"/>
      <c r="F47" s="134"/>
      <c r="G47" s="183"/>
    </row>
    <row r="48" spans="1:8">
      <c r="A48" s="207"/>
      <c r="B48" s="184"/>
      <c r="C48" s="185"/>
      <c r="D48" s="185"/>
      <c r="E48" s="185"/>
      <c r="F48" s="186"/>
      <c r="G48" s="134"/>
    </row>
    <row r="49" spans="1:7">
      <c r="A49" s="224"/>
      <c r="B49" s="224"/>
      <c r="C49" s="224"/>
      <c r="D49" s="224"/>
      <c r="E49" s="224"/>
      <c r="F49" s="224"/>
      <c r="G49" s="224"/>
    </row>
    <row r="50" spans="1:7">
      <c r="A50" s="207">
        <v>3</v>
      </c>
      <c r="B50" s="181"/>
      <c r="C50" s="182"/>
      <c r="D50" s="182"/>
      <c r="E50" s="182"/>
      <c r="F50" s="134"/>
      <c r="G50" s="183"/>
    </row>
    <row r="51" spans="1:7">
      <c r="A51" s="207"/>
      <c r="B51" s="184"/>
      <c r="C51" s="185"/>
      <c r="D51" s="185"/>
      <c r="E51" s="185"/>
      <c r="F51" s="186"/>
      <c r="G51" s="134"/>
    </row>
    <row r="52" spans="1:7">
      <c r="A52" s="224"/>
      <c r="B52" s="224"/>
      <c r="C52" s="224"/>
      <c r="D52" s="224"/>
      <c r="E52" s="224"/>
      <c r="F52" s="224"/>
      <c r="G52" s="224"/>
    </row>
    <row r="53" spans="1:7">
      <c r="A53" s="207">
        <v>4</v>
      </c>
      <c r="B53" s="181"/>
      <c r="C53" s="182"/>
      <c r="D53" s="182"/>
      <c r="E53" s="182"/>
      <c r="F53" s="134"/>
      <c r="G53" s="183"/>
    </row>
    <row r="54" spans="1:7">
      <c r="A54" s="207"/>
      <c r="B54" s="184"/>
      <c r="C54" s="185"/>
      <c r="D54" s="185"/>
      <c r="E54" s="185"/>
      <c r="F54" s="186"/>
      <c r="G54" s="134"/>
    </row>
    <row r="55" spans="1:7">
      <c r="A55" s="224"/>
      <c r="B55" s="224"/>
      <c r="C55" s="224"/>
      <c r="D55" s="224"/>
      <c r="E55" s="224"/>
      <c r="F55" s="224"/>
      <c r="G55" s="224"/>
    </row>
    <row r="56" spans="1:7">
      <c r="A56" s="207">
        <v>5</v>
      </c>
      <c r="B56" s="181"/>
      <c r="C56" s="182"/>
      <c r="D56" s="182"/>
      <c r="E56" s="182"/>
      <c r="F56" s="134"/>
      <c r="G56" s="183"/>
    </row>
    <row r="57" spans="1:7">
      <c r="A57" s="207"/>
      <c r="B57" s="184"/>
      <c r="C57" s="185"/>
      <c r="D57" s="185"/>
      <c r="E57" s="185"/>
      <c r="F57" s="186"/>
      <c r="G57" s="134"/>
    </row>
    <row r="58" spans="1:7">
      <c r="A58" s="224"/>
      <c r="B58" s="224"/>
      <c r="C58" s="224"/>
      <c r="D58" s="224"/>
      <c r="E58" s="224"/>
      <c r="F58" s="224"/>
      <c r="G58" s="224"/>
    </row>
    <row r="59" spans="1:7">
      <c r="A59" s="207">
        <v>6</v>
      </c>
      <c r="B59" s="181"/>
      <c r="C59" s="182"/>
      <c r="D59" s="182"/>
      <c r="E59" s="182"/>
      <c r="F59" s="205"/>
      <c r="G59" s="183"/>
    </row>
    <row r="60" spans="1:7">
      <c r="A60" s="207"/>
      <c r="B60" s="184"/>
      <c r="C60" s="185"/>
      <c r="D60" s="185"/>
      <c r="E60" s="185"/>
      <c r="F60" s="186"/>
      <c r="G60" s="205"/>
    </row>
    <row r="61" spans="1:7">
      <c r="A61" s="224"/>
      <c r="B61" s="224"/>
      <c r="C61" s="224"/>
      <c r="D61" s="224"/>
      <c r="E61" s="224"/>
      <c r="F61" s="224"/>
      <c r="G61" s="224"/>
    </row>
    <row r="62" spans="1:7">
      <c r="A62" s="207">
        <v>7</v>
      </c>
      <c r="B62" s="181"/>
      <c r="C62" s="182"/>
      <c r="D62" s="182"/>
      <c r="E62" s="182"/>
      <c r="F62" s="134"/>
      <c r="G62" s="183"/>
    </row>
    <row r="63" spans="1:7">
      <c r="A63" s="207"/>
      <c r="B63" s="184"/>
      <c r="C63" s="185"/>
      <c r="D63" s="185"/>
      <c r="E63" s="185"/>
      <c r="F63" s="186"/>
      <c r="G63" s="134"/>
    </row>
    <row r="64" spans="1:7">
      <c r="A64" s="224"/>
      <c r="B64" s="224"/>
      <c r="C64" s="224"/>
      <c r="D64" s="224"/>
      <c r="E64" s="224"/>
      <c r="F64" s="224"/>
      <c r="G64" s="224"/>
    </row>
    <row r="65" spans="1:7" ht="15" customHeight="1">
      <c r="A65" s="207">
        <v>8</v>
      </c>
      <c r="B65" s="181"/>
      <c r="C65" s="182"/>
      <c r="D65" s="182"/>
      <c r="E65" s="182"/>
      <c r="F65" s="134"/>
      <c r="G65" s="183"/>
    </row>
    <row r="66" spans="1:7" ht="15" customHeight="1">
      <c r="A66" s="207"/>
      <c r="B66" s="184"/>
      <c r="C66" s="185"/>
      <c r="D66" s="185"/>
      <c r="E66" s="185"/>
      <c r="F66" s="186"/>
      <c r="G66" s="134"/>
    </row>
    <row r="67" spans="1:7">
      <c r="A67" s="224"/>
      <c r="B67" s="224"/>
      <c r="C67" s="224"/>
      <c r="D67" s="224"/>
      <c r="E67" s="224"/>
      <c r="F67" s="224"/>
      <c r="G67" s="224"/>
    </row>
    <row r="68" spans="1:7">
      <c r="A68" s="204">
        <v>9</v>
      </c>
      <c r="B68" s="181"/>
      <c r="C68" s="182"/>
      <c r="D68" s="182"/>
      <c r="E68" s="182"/>
      <c r="F68" s="134"/>
      <c r="G68" s="183"/>
    </row>
    <row r="69" spans="1:7">
      <c r="A69" s="204"/>
      <c r="B69" s="184"/>
      <c r="C69" s="185"/>
      <c r="D69" s="185"/>
      <c r="E69" s="185"/>
      <c r="F69" s="186"/>
      <c r="G69" s="134"/>
    </row>
    <row r="70" spans="1:7">
      <c r="A70" s="224"/>
      <c r="B70" s="224"/>
      <c r="C70" s="224"/>
      <c r="D70" s="224"/>
      <c r="E70" s="224"/>
      <c r="F70" s="224"/>
      <c r="G70" s="224"/>
    </row>
    <row r="71" spans="1:7">
      <c r="A71" s="10" t="s">
        <v>199</v>
      </c>
      <c r="B71" s="26"/>
      <c r="C71" s="26"/>
      <c r="D71" s="26"/>
      <c r="E71" s="26"/>
      <c r="F71" s="26"/>
      <c r="G71" s="26"/>
    </row>
    <row r="72" spans="1:7">
      <c r="A72" s="26"/>
      <c r="B72" s="26"/>
      <c r="C72" s="26"/>
      <c r="D72" s="26"/>
      <c r="E72" s="26"/>
      <c r="F72" s="26"/>
      <c r="G72" s="26"/>
    </row>
    <row r="73" spans="1:7">
      <c r="A73" s="145" t="s">
        <v>41</v>
      </c>
      <c r="B73" s="145"/>
      <c r="C73" s="145"/>
      <c r="D73" s="145"/>
      <c r="E73" s="145"/>
      <c r="F73" s="26"/>
      <c r="G73" s="26"/>
    </row>
    <row r="74" spans="1:7">
      <c r="A74" s="145" t="s">
        <v>28</v>
      </c>
      <c r="B74" s="145"/>
      <c r="C74" s="145"/>
      <c r="D74" s="145"/>
      <c r="E74" s="145"/>
      <c r="F74" s="26"/>
      <c r="G74" s="26"/>
    </row>
    <row r="75" spans="1:7" ht="15.75" thickBot="1">
      <c r="A75" s="156" t="s">
        <v>42</v>
      </c>
      <c r="B75" s="156"/>
      <c r="C75" s="156"/>
      <c r="D75" s="156"/>
      <c r="E75" s="156"/>
      <c r="F75" s="26"/>
      <c r="G75" s="26"/>
    </row>
    <row r="76" spans="1:7">
      <c r="A76" s="27"/>
      <c r="B76" s="27"/>
      <c r="C76" s="27"/>
      <c r="D76" s="27"/>
      <c r="E76" s="27"/>
      <c r="F76" s="26"/>
      <c r="G76" s="26"/>
    </row>
    <row r="77" spans="1:7">
      <c r="A77" s="208" t="s">
        <v>25</v>
      </c>
      <c r="B77" s="208"/>
      <c r="C77" s="208"/>
      <c r="D77" s="209" t="s">
        <v>118</v>
      </c>
      <c r="E77" s="209" t="s">
        <v>119</v>
      </c>
      <c r="F77" s="26"/>
      <c r="G77" s="26"/>
    </row>
    <row r="78" spans="1:7">
      <c r="A78" s="210"/>
      <c r="B78" s="210"/>
      <c r="C78" s="210"/>
      <c r="D78" s="211"/>
      <c r="E78" s="150"/>
      <c r="F78" s="26"/>
      <c r="G78" s="26"/>
    </row>
    <row r="79" spans="1:7">
      <c r="A79" s="210"/>
      <c r="B79" s="210"/>
      <c r="C79" s="210"/>
      <c r="D79" s="212"/>
      <c r="E79" s="150"/>
      <c r="F79" s="26"/>
      <c r="G79" s="26"/>
    </row>
    <row r="80" spans="1:7">
      <c r="A80" s="210"/>
      <c r="B80" s="210"/>
      <c r="C80" s="210"/>
      <c r="D80" s="150"/>
      <c r="E80" s="212"/>
      <c r="F80" s="26"/>
      <c r="G80" s="26"/>
    </row>
    <row r="81" spans="1:7">
      <c r="A81" s="210"/>
      <c r="B81" s="210"/>
      <c r="C81" s="210"/>
      <c r="D81" s="212"/>
      <c r="E81" s="150"/>
      <c r="F81" s="26"/>
      <c r="G81" s="26"/>
    </row>
    <row r="82" spans="1:7">
      <c r="A82" s="210"/>
      <c r="B82" s="210"/>
      <c r="C82" s="210"/>
      <c r="D82" s="212"/>
      <c r="E82" s="150"/>
      <c r="F82" s="26"/>
      <c r="G82" s="26"/>
    </row>
    <row r="83" spans="1:7">
      <c r="A83" s="213"/>
      <c r="B83" s="213"/>
      <c r="C83" s="213"/>
      <c r="D83" s="212"/>
      <c r="E83" s="150"/>
      <c r="F83" s="26"/>
      <c r="G83" s="26"/>
    </row>
    <row r="84" spans="1:7">
      <c r="A84" s="210"/>
      <c r="B84" s="210"/>
      <c r="C84" s="210"/>
      <c r="D84" s="212"/>
      <c r="E84" s="150"/>
      <c r="F84" s="26"/>
      <c r="G84" s="26"/>
    </row>
    <row r="85" spans="1:7">
      <c r="A85" s="210"/>
      <c r="B85" s="210"/>
      <c r="C85" s="210"/>
      <c r="D85" s="150"/>
      <c r="E85" s="212"/>
      <c r="F85" s="26"/>
      <c r="G85" s="26"/>
    </row>
    <row r="86" spans="1:7">
      <c r="A86" s="213"/>
      <c r="B86" s="213"/>
      <c r="C86" s="213"/>
      <c r="D86" s="150"/>
      <c r="E86" s="212"/>
      <c r="F86" s="26"/>
      <c r="G86" s="26"/>
    </row>
    <row r="87" spans="1:7">
      <c r="A87" s="210"/>
      <c r="B87" s="210"/>
      <c r="C87" s="210"/>
      <c r="D87" s="150"/>
      <c r="E87" s="212"/>
      <c r="F87" s="26"/>
      <c r="G87" s="26"/>
    </row>
    <row r="88" spans="1:7">
      <c r="A88" s="213"/>
      <c r="B88" s="213"/>
      <c r="C88" s="213"/>
      <c r="D88" s="150"/>
      <c r="E88" s="212"/>
      <c r="F88" s="26"/>
      <c r="G88" s="26"/>
    </row>
    <row r="89" spans="1:7">
      <c r="A89" s="213"/>
      <c r="B89" s="213"/>
      <c r="C89" s="213"/>
      <c r="D89" s="150"/>
      <c r="E89" s="212"/>
      <c r="F89" s="26"/>
      <c r="G89" s="26"/>
    </row>
    <row r="90" spans="1:7">
      <c r="A90" s="213"/>
      <c r="B90" s="213"/>
      <c r="C90" s="213"/>
      <c r="D90" s="150"/>
      <c r="E90" s="212"/>
      <c r="F90" s="26"/>
      <c r="G90" s="26"/>
    </row>
    <row r="91" spans="1:7">
      <c r="A91" s="210"/>
      <c r="B91" s="210"/>
      <c r="C91" s="210"/>
      <c r="D91" s="150"/>
      <c r="E91" s="212"/>
      <c r="F91" s="26"/>
      <c r="G91" s="26"/>
    </row>
    <row r="92" spans="1:7">
      <c r="A92" s="210"/>
      <c r="B92" s="210"/>
      <c r="C92" s="210"/>
      <c r="D92" s="150"/>
      <c r="E92" s="212"/>
      <c r="F92" s="26"/>
      <c r="G92" s="26"/>
    </row>
    <row r="93" spans="1:7">
      <c r="A93" s="213"/>
      <c r="B93" s="213"/>
      <c r="C93" s="213"/>
      <c r="D93" s="214"/>
      <c r="E93" s="212"/>
      <c r="F93" s="26"/>
      <c r="G93" s="26"/>
    </row>
    <row r="94" spans="1:7">
      <c r="A94" s="210"/>
      <c r="B94" s="210"/>
      <c r="C94" s="210"/>
      <c r="D94" s="150"/>
      <c r="E94" s="212"/>
      <c r="F94" s="26"/>
      <c r="G94" s="26"/>
    </row>
    <row r="95" spans="1:7">
      <c r="A95" s="210"/>
      <c r="B95" s="210"/>
      <c r="C95" s="210"/>
      <c r="D95" s="212"/>
      <c r="E95" s="150"/>
      <c r="F95" s="26"/>
      <c r="G95" s="26"/>
    </row>
    <row r="96" spans="1:7">
      <c r="A96" s="210"/>
      <c r="B96" s="210"/>
      <c r="C96" s="210"/>
      <c r="D96" s="212"/>
      <c r="E96" s="150"/>
      <c r="F96" s="26"/>
      <c r="G96" s="26"/>
    </row>
    <row r="97" spans="1:7">
      <c r="A97" s="210"/>
      <c r="B97" s="210"/>
      <c r="C97" s="210"/>
      <c r="D97" s="212"/>
      <c r="E97" s="150"/>
      <c r="F97" s="26"/>
      <c r="G97" s="26"/>
    </row>
    <row r="98" spans="1:7">
      <c r="A98" s="213"/>
      <c r="B98" s="213"/>
      <c r="C98" s="213"/>
      <c r="D98" s="212"/>
      <c r="E98" s="150"/>
      <c r="F98" s="26"/>
      <c r="G98" s="26"/>
    </row>
    <row r="99" spans="1:7">
      <c r="A99" s="210"/>
      <c r="B99" s="210"/>
      <c r="C99" s="210"/>
      <c r="D99" s="212"/>
      <c r="E99" s="150"/>
      <c r="F99" s="26"/>
      <c r="G99" s="26"/>
    </row>
    <row r="100" spans="1:7">
      <c r="A100" s="213"/>
      <c r="B100" s="213"/>
      <c r="C100" s="213"/>
      <c r="D100" s="212"/>
      <c r="E100" s="150"/>
      <c r="F100" s="26"/>
      <c r="G100" s="26"/>
    </row>
    <row r="101" spans="1:7">
      <c r="A101" s="210"/>
      <c r="B101" s="210"/>
      <c r="C101" s="210"/>
      <c r="D101" s="150"/>
      <c r="E101" s="150"/>
      <c r="F101" s="26"/>
      <c r="G101" s="26"/>
    </row>
    <row r="102" spans="1:7">
      <c r="A102" s="213"/>
      <c r="B102" s="213"/>
      <c r="C102" s="213"/>
      <c r="D102" s="214"/>
      <c r="E102" s="150"/>
      <c r="F102" s="26"/>
      <c r="G102" s="26"/>
    </row>
    <row r="103" spans="1:7">
      <c r="A103" s="150"/>
      <c r="B103" s="215"/>
      <c r="C103" s="215"/>
      <c r="D103" s="198"/>
      <c r="E103" s="198"/>
      <c r="F103" s="26"/>
      <c r="G103" s="26"/>
    </row>
    <row r="104" spans="1:7">
      <c r="A104" s="26"/>
      <c r="B104" s="26"/>
      <c r="C104" s="26"/>
      <c r="D104" s="26"/>
      <c r="E104" s="26"/>
      <c r="F104" s="26"/>
      <c r="G104" s="26"/>
    </row>
    <row r="105" spans="1:7">
      <c r="A105" s="26"/>
      <c r="B105" s="26"/>
      <c r="C105" s="26"/>
      <c r="D105" s="26"/>
      <c r="E105" s="26"/>
      <c r="F105" s="26"/>
      <c r="G105" s="26"/>
    </row>
    <row r="106" spans="1:7" ht="30.75" customHeight="1">
      <c r="A106" s="81" t="s">
        <v>197</v>
      </c>
      <c r="B106" s="81"/>
      <c r="C106" s="81"/>
      <c r="D106" s="81"/>
      <c r="E106" s="81"/>
      <c r="F106" s="81"/>
      <c r="G106" s="81"/>
    </row>
    <row r="107" spans="1:7">
      <c r="A107" s="26"/>
      <c r="B107" s="26"/>
      <c r="C107" s="26"/>
      <c r="D107" s="26"/>
      <c r="E107" s="26"/>
      <c r="F107" s="26"/>
      <c r="G107" s="26"/>
    </row>
    <row r="108" spans="1:7">
      <c r="A108" s="145" t="s">
        <v>41</v>
      </c>
      <c r="B108" s="145"/>
      <c r="C108" s="145"/>
      <c r="D108" s="145"/>
      <c r="E108" s="145"/>
      <c r="F108" s="26"/>
      <c r="G108" s="26"/>
    </row>
    <row r="109" spans="1:7">
      <c r="A109" s="145" t="s">
        <v>75</v>
      </c>
      <c r="B109" s="145"/>
      <c r="C109" s="145"/>
      <c r="D109" s="145"/>
      <c r="E109" s="145"/>
      <c r="F109" s="26"/>
      <c r="G109" s="26"/>
    </row>
    <row r="110" spans="1:7" ht="15.75" thickBot="1">
      <c r="A110" s="156" t="s">
        <v>76</v>
      </c>
      <c r="B110" s="156"/>
      <c r="C110" s="156"/>
      <c r="D110" s="156"/>
      <c r="E110" s="156"/>
      <c r="F110" s="26"/>
      <c r="G110" s="26"/>
    </row>
    <row r="111" spans="1:7">
      <c r="A111" s="43"/>
      <c r="B111" s="43"/>
      <c r="C111" s="43"/>
      <c r="D111" s="43"/>
      <c r="E111" s="43"/>
      <c r="F111" s="26"/>
      <c r="G111" s="26"/>
    </row>
    <row r="112" spans="1:7">
      <c r="A112" s="142" t="s">
        <v>54</v>
      </c>
      <c r="B112" s="114"/>
      <c r="C112" s="114"/>
      <c r="D112" s="191"/>
      <c r="E112" s="192"/>
      <c r="F112" s="26"/>
      <c r="G112" s="26"/>
    </row>
    <row r="113" spans="1:7">
      <c r="A113" s="89" t="s">
        <v>77</v>
      </c>
      <c r="B113" s="114"/>
      <c r="C113" s="114"/>
      <c r="D113" s="191"/>
      <c r="E113" s="191"/>
      <c r="F113" s="26"/>
      <c r="G113" s="26"/>
    </row>
    <row r="114" spans="1:7">
      <c r="A114" s="137"/>
      <c r="B114" s="114"/>
      <c r="C114" s="114"/>
      <c r="D114" s="192"/>
      <c r="E114" s="191"/>
      <c r="F114" s="26"/>
      <c r="G114" s="26"/>
    </row>
    <row r="115" spans="1:7">
      <c r="A115" s="137"/>
      <c r="B115" s="114"/>
      <c r="C115" s="114"/>
      <c r="D115" s="193"/>
      <c r="E115" s="191"/>
      <c r="F115" s="26"/>
      <c r="G115" s="26"/>
    </row>
    <row r="116" spans="1:7">
      <c r="A116" s="137"/>
      <c r="B116" s="114"/>
      <c r="C116" s="114"/>
      <c r="D116" s="193"/>
      <c r="E116" s="191"/>
      <c r="F116" s="26"/>
      <c r="G116" s="26"/>
    </row>
    <row r="117" spans="1:7">
      <c r="A117" s="137"/>
      <c r="B117" s="114"/>
      <c r="C117" s="114"/>
      <c r="D117" s="193"/>
      <c r="E117" s="191"/>
      <c r="F117" s="26"/>
      <c r="G117" s="26"/>
    </row>
    <row r="118" spans="1:7">
      <c r="A118" s="137"/>
      <c r="B118" s="114"/>
      <c r="C118" s="114"/>
      <c r="D118" s="193"/>
      <c r="E118" s="191"/>
      <c r="F118" s="26"/>
      <c r="G118" s="26"/>
    </row>
    <row r="119" spans="1:7">
      <c r="A119" s="137"/>
      <c r="B119" s="114"/>
      <c r="C119" s="114"/>
      <c r="D119" s="193"/>
      <c r="E119" s="191"/>
      <c r="F119" s="26"/>
      <c r="G119" s="26"/>
    </row>
    <row r="120" spans="1:7">
      <c r="A120" s="137"/>
      <c r="B120" s="114"/>
      <c r="C120" s="114"/>
      <c r="D120" s="193"/>
      <c r="E120" s="191"/>
      <c r="F120" s="26"/>
      <c r="G120" s="26"/>
    </row>
    <row r="121" spans="1:7">
      <c r="A121" s="137"/>
      <c r="B121" s="114"/>
      <c r="C121" s="114"/>
      <c r="D121" s="225"/>
      <c r="E121" s="191"/>
      <c r="F121" s="26"/>
      <c r="G121" s="26"/>
    </row>
    <row r="122" spans="1:7">
      <c r="A122" s="141"/>
      <c r="B122" s="114"/>
      <c r="C122" s="114"/>
      <c r="D122" s="191"/>
      <c r="E122" s="193"/>
      <c r="F122" s="26"/>
      <c r="G122" s="26"/>
    </row>
    <row r="123" spans="1:7">
      <c r="A123" s="142" t="s">
        <v>79</v>
      </c>
      <c r="B123" s="114"/>
      <c r="C123" s="114"/>
      <c r="D123" s="191"/>
      <c r="E123" s="196"/>
      <c r="F123" s="26"/>
      <c r="G123" s="26"/>
    </row>
    <row r="124" spans="1:7">
      <c r="A124" s="26"/>
      <c r="B124" s="26"/>
      <c r="C124" s="26"/>
      <c r="D124" s="26"/>
      <c r="E124" s="26"/>
      <c r="F124" s="26"/>
      <c r="G124" s="26"/>
    </row>
    <row r="125" spans="1:7">
      <c r="A125" s="145" t="s">
        <v>41</v>
      </c>
      <c r="B125" s="145"/>
      <c r="C125" s="145"/>
      <c r="D125" s="145"/>
      <c r="E125" s="145"/>
      <c r="F125" s="145"/>
      <c r="G125" s="26"/>
    </row>
    <row r="126" spans="1:7">
      <c r="A126" s="145" t="s">
        <v>80</v>
      </c>
      <c r="B126" s="145"/>
      <c r="C126" s="145"/>
      <c r="D126" s="145"/>
      <c r="E126" s="145"/>
      <c r="F126" s="145"/>
      <c r="G126" s="26"/>
    </row>
    <row r="127" spans="1:7" ht="15.75" thickBot="1">
      <c r="A127" s="156" t="s">
        <v>42</v>
      </c>
      <c r="B127" s="156"/>
      <c r="C127" s="156"/>
      <c r="D127" s="156"/>
      <c r="E127" s="156"/>
      <c r="F127" s="156"/>
      <c r="G127" s="26"/>
    </row>
    <row r="128" spans="1:7">
      <c r="A128" s="43"/>
      <c r="B128" s="43"/>
      <c r="C128" s="43"/>
      <c r="D128" s="43"/>
      <c r="E128" s="43"/>
      <c r="F128" s="43"/>
      <c r="G128" s="26"/>
    </row>
    <row r="129" spans="1:7">
      <c r="A129" s="163" t="s">
        <v>81</v>
      </c>
      <c r="B129" s="163"/>
      <c r="C129" s="163"/>
      <c r="D129" s="163"/>
      <c r="E129" s="163"/>
      <c r="F129" s="163"/>
      <c r="G129" s="26"/>
    </row>
    <row r="130" spans="1:7">
      <c r="A130" s="226"/>
      <c r="B130" s="227"/>
      <c r="C130" s="191"/>
      <c r="D130" s="191"/>
      <c r="E130" s="191"/>
      <c r="F130" s="191"/>
      <c r="G130" s="26"/>
    </row>
    <row r="131" spans="1:7">
      <c r="A131" s="228"/>
      <c r="B131" s="191"/>
      <c r="C131" s="191"/>
      <c r="D131" s="191"/>
      <c r="E131" s="191"/>
      <c r="F131" s="198"/>
      <c r="G131" s="26"/>
    </row>
    <row r="132" spans="1:7">
      <c r="A132" s="190"/>
      <c r="B132" s="191"/>
      <c r="C132" s="191"/>
      <c r="D132" s="191"/>
      <c r="E132" s="192"/>
      <c r="F132" s="191"/>
      <c r="G132" s="26"/>
    </row>
    <row r="133" spans="1:7">
      <c r="A133" s="190"/>
      <c r="B133" s="191"/>
      <c r="C133" s="191"/>
      <c r="D133" s="191"/>
      <c r="E133" s="229"/>
      <c r="F133" s="193"/>
      <c r="G133" s="26"/>
    </row>
    <row r="134" spans="1:7">
      <c r="A134" s="228"/>
      <c r="B134" s="191"/>
      <c r="C134" s="191"/>
      <c r="D134" s="191"/>
      <c r="E134" s="191"/>
      <c r="F134" s="193"/>
      <c r="G134" s="26"/>
    </row>
    <row r="135" spans="1:7">
      <c r="A135" s="190"/>
      <c r="B135" s="191"/>
      <c r="C135" s="191"/>
      <c r="D135" s="191"/>
      <c r="E135" s="191"/>
      <c r="F135" s="193"/>
      <c r="G135" s="26"/>
    </row>
    <row r="136" spans="1:7">
      <c r="A136" s="190"/>
      <c r="B136" s="191"/>
      <c r="C136" s="191"/>
      <c r="D136" s="191"/>
      <c r="E136" s="191"/>
      <c r="F136" s="193"/>
      <c r="G136" s="26"/>
    </row>
    <row r="137" spans="1:7">
      <c r="A137" s="194"/>
      <c r="B137" s="191"/>
      <c r="C137" s="191"/>
      <c r="D137" s="191"/>
      <c r="E137" s="191"/>
      <c r="F137" s="198"/>
      <c r="G137" s="26"/>
    </row>
    <row r="138" spans="1:7">
      <c r="A138" s="228"/>
      <c r="B138" s="191"/>
      <c r="C138" s="191"/>
      <c r="D138" s="191"/>
      <c r="E138" s="193"/>
      <c r="F138" s="191"/>
      <c r="G138" s="26"/>
    </row>
    <row r="139" spans="1:7">
      <c r="A139" s="190"/>
      <c r="B139" s="191"/>
      <c r="C139" s="191"/>
      <c r="D139" s="191"/>
      <c r="E139" s="229"/>
      <c r="F139" s="193"/>
      <c r="G139" s="26"/>
    </row>
    <row r="140" spans="1:7">
      <c r="A140" s="194"/>
      <c r="B140" s="191"/>
      <c r="C140" s="191"/>
      <c r="D140" s="191"/>
      <c r="E140" s="191"/>
      <c r="F140" s="198"/>
      <c r="G140" s="26"/>
    </row>
    <row r="141" spans="1:7">
      <c r="A141" s="43"/>
      <c r="B141" s="43"/>
      <c r="C141" s="43"/>
      <c r="D141" s="43"/>
      <c r="E141" s="43"/>
      <c r="F141" s="43"/>
      <c r="G141" s="26"/>
    </row>
    <row r="142" spans="1:7">
      <c r="A142" s="220" t="s">
        <v>88</v>
      </c>
      <c r="B142" s="220"/>
      <c r="C142" s="220"/>
      <c r="D142" s="220"/>
      <c r="E142" s="220"/>
      <c r="F142" s="220"/>
      <c r="G142" s="26"/>
    </row>
    <row r="143" spans="1:7" s="85" customFormat="1">
      <c r="A143" s="226"/>
      <c r="B143" s="191"/>
      <c r="C143" s="191"/>
      <c r="D143" s="191"/>
      <c r="E143" s="191"/>
      <c r="F143" s="191"/>
      <c r="G143" s="36"/>
    </row>
    <row r="144" spans="1:7" s="85" customFormat="1">
      <c r="A144" s="190"/>
      <c r="B144" s="191"/>
      <c r="C144" s="191"/>
      <c r="D144" s="191"/>
      <c r="E144" s="191"/>
      <c r="F144" s="198"/>
      <c r="G144" s="36"/>
    </row>
    <row r="145" spans="1:9" s="85" customFormat="1">
      <c r="A145" s="190"/>
      <c r="B145" s="191"/>
      <c r="C145" s="191"/>
      <c r="D145" s="191"/>
      <c r="E145" s="191"/>
      <c r="F145" s="193"/>
      <c r="G145" s="36"/>
    </row>
    <row r="146" spans="1:9" s="85" customFormat="1">
      <c r="A146" s="190"/>
      <c r="B146" s="191"/>
      <c r="C146" s="191"/>
      <c r="D146" s="191"/>
      <c r="E146" s="191"/>
      <c r="F146" s="193"/>
      <c r="G146" s="36"/>
    </row>
    <row r="147" spans="1:9" s="85" customFormat="1">
      <c r="A147" s="190"/>
      <c r="B147" s="191"/>
      <c r="C147" s="191"/>
      <c r="D147" s="191"/>
      <c r="E147" s="191"/>
      <c r="F147" s="193"/>
      <c r="G147" s="36"/>
    </row>
    <row r="148" spans="1:9" s="85" customFormat="1">
      <c r="A148" s="190"/>
      <c r="B148" s="191"/>
      <c r="C148" s="191"/>
      <c r="D148" s="191"/>
      <c r="E148" s="191"/>
      <c r="F148" s="193"/>
      <c r="G148" s="36"/>
    </row>
    <row r="149" spans="1:9" s="85" customFormat="1">
      <c r="A149" s="199"/>
      <c r="B149" s="191"/>
      <c r="C149" s="191"/>
      <c r="D149" s="191"/>
      <c r="E149" s="191"/>
      <c r="F149" s="198"/>
      <c r="G149" s="36"/>
    </row>
    <row r="150" spans="1:9" s="85" customFormat="1">
      <c r="A150" s="150"/>
      <c r="B150" s="191"/>
      <c r="C150" s="191"/>
      <c r="D150" s="191"/>
      <c r="E150" s="191"/>
      <c r="F150" s="191"/>
      <c r="G150" s="36"/>
    </row>
    <row r="151" spans="1:9" s="85" customFormat="1">
      <c r="A151" s="190"/>
      <c r="B151" s="191"/>
      <c r="C151" s="191"/>
      <c r="D151" s="191"/>
      <c r="E151" s="191"/>
      <c r="F151" s="193"/>
      <c r="G151" s="36"/>
    </row>
    <row r="152" spans="1:9" s="85" customFormat="1">
      <c r="A152" s="190"/>
      <c r="B152" s="191"/>
      <c r="C152" s="191"/>
      <c r="D152" s="191"/>
      <c r="E152" s="191"/>
      <c r="F152" s="193"/>
      <c r="G152" s="230"/>
      <c r="I152" s="231"/>
    </row>
    <row r="153" spans="1:9" s="85" customFormat="1">
      <c r="A153" s="194"/>
      <c r="B153" s="191"/>
      <c r="C153" s="191"/>
      <c r="D153" s="191"/>
      <c r="E153" s="191"/>
      <c r="F153" s="198"/>
      <c r="G153" s="36"/>
    </row>
    <row r="154" spans="1:9">
      <c r="A154" s="45"/>
      <c r="B154" s="43"/>
      <c r="C154" s="43"/>
      <c r="D154" s="43"/>
      <c r="E154" s="43"/>
      <c r="F154" s="46"/>
      <c r="G154" s="26"/>
    </row>
    <row r="155" spans="1:9">
      <c r="A155" s="45"/>
      <c r="B155" s="43"/>
      <c r="C155" s="43"/>
      <c r="D155" s="43"/>
      <c r="E155" s="43"/>
      <c r="F155" s="46"/>
      <c r="G155" s="26"/>
    </row>
    <row r="156" spans="1:9">
      <c r="A156" s="197"/>
      <c r="B156" s="145" t="s">
        <v>41</v>
      </c>
      <c r="C156" s="145"/>
      <c r="D156" s="145"/>
      <c r="E156" s="145"/>
      <c r="F156" s="146"/>
      <c r="G156" s="26"/>
    </row>
    <row r="157" spans="1:9">
      <c r="A157" s="197"/>
      <c r="B157" s="145" t="s">
        <v>93</v>
      </c>
      <c r="C157" s="145"/>
      <c r="D157" s="145"/>
      <c r="E157" s="145"/>
      <c r="F157" s="146"/>
      <c r="G157" s="26"/>
    </row>
    <row r="158" spans="1:9">
      <c r="A158" s="197"/>
      <c r="B158" s="147" t="s">
        <v>76</v>
      </c>
      <c r="C158" s="148"/>
      <c r="D158" s="148"/>
      <c r="E158" s="148"/>
      <c r="F158" s="146"/>
      <c r="G158" s="26"/>
    </row>
    <row r="159" spans="1:9">
      <c r="A159" s="150"/>
      <c r="B159" s="150"/>
      <c r="C159" s="150"/>
      <c r="D159" s="150"/>
      <c r="E159" s="150"/>
      <c r="F159" s="198"/>
      <c r="G159" s="36"/>
    </row>
    <row r="160" spans="1:9">
      <c r="A160" s="150"/>
      <c r="B160" s="150"/>
      <c r="C160" s="150"/>
      <c r="D160" s="150"/>
      <c r="E160" s="169"/>
      <c r="F160" s="152"/>
      <c r="G160" s="36"/>
    </row>
    <row r="161" spans="1:7">
      <c r="A161" s="191"/>
      <c r="B161" s="153"/>
      <c r="C161" s="154"/>
      <c r="D161" s="154"/>
      <c r="E161" s="154"/>
      <c r="F161" s="193"/>
      <c r="G161" s="36"/>
    </row>
    <row r="162" spans="1:7">
      <c r="A162" s="213"/>
      <c r="B162" s="153"/>
      <c r="C162" s="191"/>
      <c r="D162" s="191"/>
      <c r="E162" s="191"/>
      <c r="F162" s="225"/>
      <c r="G162" s="36"/>
    </row>
    <row r="163" spans="1:7">
      <c r="A163" s="213"/>
      <c r="B163" s="191"/>
      <c r="C163" s="191"/>
      <c r="D163" s="191"/>
      <c r="E163" s="191"/>
      <c r="F163" s="198"/>
      <c r="G163" s="36"/>
    </row>
    <row r="164" spans="1:7">
      <c r="A164" s="26"/>
      <c r="B164" s="26"/>
      <c r="C164" s="26"/>
      <c r="D164" s="26"/>
      <c r="E164" s="26"/>
      <c r="F164" s="26"/>
      <c r="G164" s="26"/>
    </row>
    <row r="165" spans="1:7" ht="29.25" customHeight="1">
      <c r="A165" s="81" t="s">
        <v>198</v>
      </c>
      <c r="B165" s="81"/>
      <c r="C165" s="81"/>
      <c r="D165" s="81"/>
      <c r="E165" s="81"/>
      <c r="F165" s="81"/>
      <c r="G165" s="81"/>
    </row>
    <row r="166" spans="1:7">
      <c r="A166" s="26"/>
      <c r="B166" s="26"/>
      <c r="C166" s="26"/>
      <c r="D166" s="26"/>
      <c r="E166" s="26"/>
      <c r="F166" s="26"/>
      <c r="G166" s="26"/>
    </row>
    <row r="167" spans="1:7" ht="149.25" customHeight="1">
      <c r="A167" s="80"/>
      <c r="B167" s="80"/>
      <c r="C167" s="80"/>
      <c r="D167" s="80"/>
      <c r="E167" s="80"/>
      <c r="F167" s="80"/>
      <c r="G167" s="80"/>
    </row>
    <row r="168" spans="1:7">
      <c r="A168" s="26"/>
      <c r="B168" s="26"/>
      <c r="C168" s="26"/>
      <c r="D168" s="26"/>
      <c r="E168" s="26"/>
      <c r="F168" s="26"/>
      <c r="G168" s="26"/>
    </row>
  </sheetData>
  <mergeCells count="95">
    <mergeCell ref="A67:G67"/>
    <mergeCell ref="A70:G70"/>
    <mergeCell ref="A49:G49"/>
    <mergeCell ref="A52:G52"/>
    <mergeCell ref="A55:G55"/>
    <mergeCell ref="A58:G58"/>
    <mergeCell ref="A61:G61"/>
    <mergeCell ref="A64:G64"/>
    <mergeCell ref="A142:F142"/>
    <mergeCell ref="B156:E156"/>
    <mergeCell ref="B157:E157"/>
    <mergeCell ref="B158:E158"/>
    <mergeCell ref="A165:G165"/>
    <mergeCell ref="A167:G167"/>
    <mergeCell ref="A109:E109"/>
    <mergeCell ref="A110:E110"/>
    <mergeCell ref="A125:F125"/>
    <mergeCell ref="A126:F126"/>
    <mergeCell ref="A127:F127"/>
    <mergeCell ref="A129:F129"/>
    <mergeCell ref="A96:C96"/>
    <mergeCell ref="A97:C97"/>
    <mergeCell ref="A99:C99"/>
    <mergeCell ref="A101:C101"/>
    <mergeCell ref="A106:G106"/>
    <mergeCell ref="A108:E108"/>
    <mergeCell ref="A85:C85"/>
    <mergeCell ref="A87:C87"/>
    <mergeCell ref="A91:C91"/>
    <mergeCell ref="A92:C92"/>
    <mergeCell ref="A94:C94"/>
    <mergeCell ref="A95:C95"/>
    <mergeCell ref="A78:C78"/>
    <mergeCell ref="A79:C79"/>
    <mergeCell ref="A80:C80"/>
    <mergeCell ref="A81:C81"/>
    <mergeCell ref="A82:C82"/>
    <mergeCell ref="A84:C84"/>
    <mergeCell ref="A68:A69"/>
    <mergeCell ref="B68:E68"/>
    <mergeCell ref="B69:E69"/>
    <mergeCell ref="A73:E73"/>
    <mergeCell ref="A74:E74"/>
    <mergeCell ref="A75:E75"/>
    <mergeCell ref="A62:A63"/>
    <mergeCell ref="B62:E62"/>
    <mergeCell ref="B63:E63"/>
    <mergeCell ref="A65:A66"/>
    <mergeCell ref="B65:E65"/>
    <mergeCell ref="B66:E66"/>
    <mergeCell ref="A56:A57"/>
    <mergeCell ref="B56:E56"/>
    <mergeCell ref="B57:E57"/>
    <mergeCell ref="A59:A60"/>
    <mergeCell ref="B59:E59"/>
    <mergeCell ref="B60:E60"/>
    <mergeCell ref="A50:A51"/>
    <mergeCell ref="B50:E50"/>
    <mergeCell ref="B51:E51"/>
    <mergeCell ref="A53:A54"/>
    <mergeCell ref="B53:E53"/>
    <mergeCell ref="B54:E54"/>
    <mergeCell ref="A31:C31"/>
    <mergeCell ref="A40:G41"/>
    <mergeCell ref="A44:A45"/>
    <mergeCell ref="B44:E44"/>
    <mergeCell ref="B45:E45"/>
    <mergeCell ref="A47:A48"/>
    <mergeCell ref="B47:E47"/>
    <mergeCell ref="B48:E48"/>
    <mergeCell ref="A46:G46"/>
    <mergeCell ref="A22:C22"/>
    <mergeCell ref="A23:C23"/>
    <mergeCell ref="A24:C24"/>
    <mergeCell ref="A25:C25"/>
    <mergeCell ref="A29:E29"/>
    <mergeCell ref="A30:F30"/>
    <mergeCell ref="A16:C16"/>
    <mergeCell ref="A17:C17"/>
    <mergeCell ref="A18:C18"/>
    <mergeCell ref="A19:C19"/>
    <mergeCell ref="A20:C20"/>
    <mergeCell ref="A21:C21"/>
    <mergeCell ref="A10:C10"/>
    <mergeCell ref="A11:C11"/>
    <mergeCell ref="A12:C12"/>
    <mergeCell ref="A13:C13"/>
    <mergeCell ref="A14:C14"/>
    <mergeCell ref="A15:C15"/>
    <mergeCell ref="A1:G1"/>
    <mergeCell ref="A2:G2"/>
    <mergeCell ref="A3:G3"/>
    <mergeCell ref="B5:E5"/>
    <mergeCell ref="B6:E6"/>
    <mergeCell ref="B7:E7"/>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activeCell="A6" sqref="A6"/>
    </sheetView>
  </sheetViews>
  <sheetFormatPr defaultRowHeight="15"/>
  <cols>
    <col min="1" max="1" width="13.140625" customWidth="1"/>
    <col min="2" max="3" width="12.140625" customWidth="1"/>
    <col min="5" max="5" width="12.28515625" customWidth="1"/>
  </cols>
  <sheetData>
    <row r="1" spans="1:7">
      <c r="A1" s="83" t="s">
        <v>135</v>
      </c>
      <c r="B1" s="83"/>
      <c r="C1" s="83"/>
      <c r="D1" s="83"/>
      <c r="E1" s="83"/>
      <c r="F1" s="83"/>
      <c r="G1" s="83"/>
    </row>
    <row r="2" spans="1:7" ht="39" customHeight="1">
      <c r="A2" s="74" t="s">
        <v>144</v>
      </c>
      <c r="B2" s="74"/>
      <c r="C2" s="74"/>
      <c r="D2" s="74"/>
      <c r="E2" s="74"/>
      <c r="F2" s="74"/>
      <c r="G2" s="74"/>
    </row>
    <row r="3" spans="1:7">
      <c r="A3" s="60" t="s">
        <v>2</v>
      </c>
      <c r="B3" s="60"/>
      <c r="C3" s="60"/>
      <c r="D3" s="60"/>
      <c r="E3" s="60"/>
      <c r="F3" s="60"/>
      <c r="G3" s="60"/>
    </row>
    <row r="4" spans="1:7">
      <c r="A4" s="60"/>
      <c r="B4" s="60"/>
      <c r="C4" s="60"/>
      <c r="D4" s="60"/>
      <c r="E4" s="60"/>
      <c r="F4" s="60"/>
      <c r="G4" s="60"/>
    </row>
    <row r="5" spans="1:7">
      <c r="A5" s="2"/>
      <c r="B5" s="2"/>
      <c r="C5" s="2"/>
      <c r="D5" s="2"/>
      <c r="E5" s="2"/>
      <c r="F5" s="2"/>
      <c r="G5" s="2"/>
    </row>
    <row r="6" spans="1:7">
      <c r="A6" s="9" t="s">
        <v>131</v>
      </c>
      <c r="B6" s="9" t="s">
        <v>133</v>
      </c>
      <c r="C6" s="2"/>
      <c r="D6" s="2"/>
      <c r="E6" s="2"/>
      <c r="F6" s="2"/>
      <c r="G6" s="2"/>
    </row>
    <row r="7" spans="1:7">
      <c r="A7" s="50" t="s">
        <v>132</v>
      </c>
      <c r="B7" s="88">
        <f>500000/(1+4%)^5</f>
        <v>410963.55337967578</v>
      </c>
      <c r="C7" s="2"/>
      <c r="D7" s="49"/>
      <c r="E7" s="2"/>
      <c r="F7" s="49"/>
      <c r="G7" s="2"/>
    </row>
    <row r="8" spans="1:7">
      <c r="A8" s="2"/>
      <c r="B8" s="2"/>
      <c r="C8" s="2"/>
      <c r="D8" s="2"/>
      <c r="E8" s="2"/>
      <c r="F8" s="2"/>
      <c r="G8" s="2"/>
    </row>
    <row r="9" spans="1:7">
      <c r="A9" s="2" t="s">
        <v>121</v>
      </c>
      <c r="B9" s="2"/>
      <c r="C9" s="2"/>
      <c r="D9" s="2"/>
      <c r="E9" s="2"/>
      <c r="F9" s="2"/>
      <c r="G9" s="2"/>
    </row>
    <row r="10" spans="1:7">
      <c r="A10" s="9" t="s">
        <v>130</v>
      </c>
      <c r="B10" s="2"/>
      <c r="C10" s="2"/>
      <c r="D10" s="88">
        <f>500000*0.82193</f>
        <v>410965</v>
      </c>
      <c r="E10" s="2"/>
      <c r="F10" s="2"/>
      <c r="G10" s="2"/>
    </row>
    <row r="11" spans="1:7">
      <c r="A11" s="2"/>
      <c r="B11" s="2"/>
      <c r="C11" s="2"/>
      <c r="D11" s="2"/>
      <c r="E11" s="2"/>
      <c r="F11" s="2"/>
      <c r="G11" s="2"/>
    </row>
    <row r="12" spans="1:7">
      <c r="A12" s="9" t="s">
        <v>123</v>
      </c>
      <c r="B12" s="2"/>
      <c r="C12" s="2"/>
      <c r="D12" s="2"/>
      <c r="E12" s="2"/>
      <c r="F12" s="2"/>
      <c r="G12" s="2"/>
    </row>
    <row r="13" spans="1:7">
      <c r="A13" s="89" t="s">
        <v>5</v>
      </c>
      <c r="B13" s="90" t="s">
        <v>11</v>
      </c>
      <c r="C13" s="2"/>
      <c r="D13" s="2"/>
      <c r="E13" s="2"/>
      <c r="F13" s="2"/>
      <c r="G13" s="2"/>
    </row>
    <row r="14" spans="1:7">
      <c r="A14" s="89" t="s">
        <v>6</v>
      </c>
      <c r="B14" s="91">
        <v>0.04</v>
      </c>
      <c r="C14" s="2"/>
      <c r="D14" s="2"/>
      <c r="E14" s="2"/>
      <c r="F14" s="2"/>
      <c r="G14" s="2"/>
    </row>
    <row r="15" spans="1:7">
      <c r="A15" s="89" t="s">
        <v>7</v>
      </c>
      <c r="B15" s="92">
        <v>5</v>
      </c>
      <c r="C15" s="2"/>
      <c r="D15" s="2"/>
      <c r="E15" s="2"/>
      <c r="F15" s="2"/>
      <c r="G15" s="2"/>
    </row>
    <row r="16" spans="1:7">
      <c r="A16" s="89" t="s">
        <v>8</v>
      </c>
      <c r="B16" s="93">
        <v>0</v>
      </c>
      <c r="C16" s="2"/>
      <c r="D16" s="2"/>
      <c r="E16" s="2"/>
      <c r="F16" s="2"/>
      <c r="G16" s="2"/>
    </row>
    <row r="17" spans="1:7">
      <c r="A17" s="89" t="s">
        <v>9</v>
      </c>
      <c r="B17" s="93">
        <v>500000</v>
      </c>
      <c r="C17" s="2"/>
      <c r="D17" s="2"/>
      <c r="E17" s="2"/>
      <c r="F17" s="2"/>
      <c r="G17" s="2"/>
    </row>
    <row r="18" spans="1:7">
      <c r="A18" s="89" t="s">
        <v>10</v>
      </c>
      <c r="B18" s="92">
        <v>0</v>
      </c>
      <c r="C18" s="2"/>
      <c r="D18" s="2"/>
      <c r="E18" s="2"/>
      <c r="F18" s="2"/>
      <c r="G18" s="2"/>
    </row>
    <row r="19" spans="1:7">
      <c r="A19" s="2"/>
      <c r="B19" s="2"/>
      <c r="C19" s="2"/>
      <c r="D19" s="2"/>
      <c r="E19" s="2"/>
      <c r="F19" s="2"/>
      <c r="G19" s="2"/>
    </row>
    <row r="20" spans="1:7">
      <c r="A20" s="2" t="s">
        <v>3</v>
      </c>
      <c r="B20" s="94">
        <f>PV(B14,B15,0,B17,0)</f>
        <v>-410963.55337967578</v>
      </c>
      <c r="C20" s="94"/>
      <c r="D20" s="9" t="s">
        <v>38</v>
      </c>
      <c r="E20" s="2"/>
      <c r="F20" s="2"/>
      <c r="G20" s="2"/>
    </row>
    <row r="21" spans="1:7">
      <c r="A21" s="2"/>
      <c r="B21" s="2"/>
      <c r="C21" s="2"/>
      <c r="D21" s="2"/>
      <c r="E21" s="2"/>
      <c r="F21" s="2"/>
      <c r="G21" s="2"/>
    </row>
  </sheetData>
  <mergeCells count="4">
    <mergeCell ref="A1:G1"/>
    <mergeCell ref="A2:G2"/>
    <mergeCell ref="B20:C20"/>
    <mergeCell ref="A3:G4"/>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8"/>
  <sheetViews>
    <sheetView tabSelected="1" workbookViewId="0">
      <selection sqref="A1:G1"/>
    </sheetView>
  </sheetViews>
  <sheetFormatPr defaultRowHeight="15"/>
  <cols>
    <col min="1" max="1" width="13.140625" customWidth="1"/>
    <col min="2" max="3" width="12.140625" customWidth="1"/>
    <col min="4" max="4" width="11.140625" customWidth="1"/>
    <col min="5" max="5" width="12.28515625" customWidth="1"/>
    <col min="6" max="6" width="12.7109375" customWidth="1"/>
    <col min="9" max="9" width="12.5703125" bestFit="1" customWidth="1"/>
  </cols>
  <sheetData>
    <row r="1" spans="1:13">
      <c r="A1" s="83" t="s">
        <v>185</v>
      </c>
      <c r="B1" s="83"/>
      <c r="C1" s="83"/>
      <c r="D1" s="83"/>
      <c r="E1" s="83"/>
      <c r="F1" s="83"/>
      <c r="G1" s="83"/>
    </row>
    <row r="2" spans="1:13" ht="29.25" customHeight="1">
      <c r="A2" s="74" t="s">
        <v>186</v>
      </c>
      <c r="B2" s="74"/>
      <c r="C2" s="74"/>
      <c r="D2" s="74"/>
      <c r="E2" s="74"/>
      <c r="F2" s="74"/>
      <c r="G2" s="74"/>
      <c r="I2" s="5"/>
      <c r="J2" s="5"/>
      <c r="K2" s="5"/>
      <c r="L2" s="5"/>
      <c r="M2" s="5"/>
    </row>
    <row r="3" spans="1:13" ht="15" customHeight="1">
      <c r="A3" s="62"/>
      <c r="B3" s="62"/>
      <c r="C3" s="62"/>
      <c r="D3" s="62"/>
      <c r="E3" s="62"/>
      <c r="F3" s="62"/>
      <c r="G3" s="62"/>
      <c r="I3" s="5"/>
      <c r="J3" s="5"/>
      <c r="K3" s="5"/>
      <c r="L3" s="5"/>
      <c r="M3" s="5"/>
    </row>
    <row r="4" spans="1:13" ht="15" customHeight="1">
      <c r="A4" s="3"/>
      <c r="B4" s="3"/>
      <c r="C4" s="3"/>
      <c r="D4" s="3"/>
      <c r="E4" s="3"/>
      <c r="F4" s="3"/>
      <c r="G4" s="3"/>
      <c r="I4" s="5"/>
      <c r="J4" s="5"/>
      <c r="K4" s="5"/>
      <c r="L4" s="5"/>
      <c r="M4" s="5"/>
    </row>
    <row r="5" spans="1:13" ht="15" customHeight="1">
      <c r="A5" s="3"/>
      <c r="B5" s="75" t="s">
        <v>41</v>
      </c>
      <c r="C5" s="75"/>
      <c r="D5" s="75"/>
      <c r="E5" s="75"/>
      <c r="F5" s="3"/>
      <c r="G5" s="3"/>
      <c r="I5" s="5"/>
      <c r="J5" s="5"/>
      <c r="K5" s="5"/>
      <c r="L5" s="5"/>
      <c r="M5" s="5"/>
    </row>
    <row r="6" spans="1:13" ht="15" customHeight="1">
      <c r="A6" s="3"/>
      <c r="B6" s="75" t="s">
        <v>26</v>
      </c>
      <c r="C6" s="75"/>
      <c r="D6" s="75"/>
      <c r="E6" s="75"/>
      <c r="F6" s="3"/>
      <c r="G6" s="3"/>
      <c r="I6" s="5"/>
      <c r="J6" s="5"/>
      <c r="K6" s="5"/>
      <c r="L6" s="5"/>
      <c r="M6" s="5"/>
    </row>
    <row r="7" spans="1:13" ht="15" customHeight="1">
      <c r="A7" s="3"/>
      <c r="B7" s="78" t="s">
        <v>42</v>
      </c>
      <c r="C7" s="82"/>
      <c r="D7" s="82"/>
      <c r="E7" s="82"/>
      <c r="F7" s="3"/>
      <c r="G7" s="3"/>
      <c r="I7" s="5"/>
      <c r="J7" s="5"/>
      <c r="K7" s="5"/>
      <c r="L7" s="5"/>
      <c r="M7" s="5"/>
    </row>
    <row r="8" spans="1:13" ht="15" customHeight="1">
      <c r="A8" s="3"/>
      <c r="B8" s="3"/>
      <c r="C8" s="3"/>
      <c r="D8" s="3"/>
      <c r="E8" s="3"/>
      <c r="F8" s="3"/>
      <c r="G8" s="3"/>
      <c r="I8" s="5"/>
      <c r="J8" s="5"/>
      <c r="K8" s="5"/>
      <c r="L8" s="5"/>
      <c r="M8" s="5"/>
    </row>
    <row r="9" spans="1:13" ht="15" customHeight="1">
      <c r="A9" s="3"/>
      <c r="B9" s="3"/>
      <c r="C9" s="3"/>
      <c r="D9" s="15" t="s">
        <v>22</v>
      </c>
      <c r="E9" s="15" t="s">
        <v>23</v>
      </c>
      <c r="F9" s="3"/>
      <c r="G9" s="3"/>
      <c r="I9" s="5"/>
      <c r="J9" s="5"/>
      <c r="K9" s="5"/>
      <c r="L9" s="5"/>
      <c r="M9" s="5"/>
    </row>
    <row r="10" spans="1:13" ht="15" customHeight="1">
      <c r="A10" s="63" t="s">
        <v>12</v>
      </c>
      <c r="B10" s="63"/>
      <c r="C10" s="63"/>
      <c r="D10" s="39">
        <v>83700</v>
      </c>
      <c r="E10" s="3"/>
      <c r="F10" s="3"/>
      <c r="G10" s="3"/>
      <c r="I10" s="5"/>
      <c r="J10" s="5"/>
      <c r="K10" s="5"/>
      <c r="L10" s="5"/>
      <c r="M10" s="5"/>
    </row>
    <row r="11" spans="1:13" ht="15" customHeight="1">
      <c r="A11" s="63" t="s">
        <v>43</v>
      </c>
      <c r="B11" s="63"/>
      <c r="C11" s="63"/>
      <c r="D11" s="40">
        <v>81100</v>
      </c>
      <c r="E11" s="3"/>
      <c r="F11" s="3"/>
      <c r="G11" s="3"/>
      <c r="I11" s="5"/>
      <c r="J11" s="5"/>
      <c r="K11" s="5"/>
      <c r="L11" s="5"/>
      <c r="M11" s="5"/>
    </row>
    <row r="12" spans="1:13" ht="15" customHeight="1">
      <c r="A12" s="63" t="s">
        <v>44</v>
      </c>
      <c r="B12" s="63"/>
      <c r="C12" s="63"/>
      <c r="D12" s="3"/>
      <c r="E12" s="39">
        <v>750</v>
      </c>
      <c r="F12" s="3"/>
      <c r="G12" s="3"/>
      <c r="I12" s="5"/>
      <c r="J12" s="5"/>
      <c r="K12" s="5"/>
      <c r="L12" s="5"/>
      <c r="M12" s="5"/>
    </row>
    <row r="13" spans="1:13" ht="15" customHeight="1">
      <c r="A13" s="63" t="s">
        <v>14</v>
      </c>
      <c r="B13" s="63"/>
      <c r="C13" s="63"/>
      <c r="D13" s="40">
        <v>1960</v>
      </c>
      <c r="E13" s="3"/>
      <c r="F13" s="3"/>
      <c r="G13" s="3"/>
      <c r="I13" s="5"/>
      <c r="J13" s="5"/>
      <c r="K13" s="5"/>
      <c r="L13" s="5"/>
      <c r="M13" s="5"/>
    </row>
    <row r="14" spans="1:13" ht="15" customHeight="1">
      <c r="A14" s="63" t="s">
        <v>45</v>
      </c>
      <c r="B14" s="63"/>
      <c r="C14" s="63"/>
      <c r="D14" s="3">
        <v>0</v>
      </c>
      <c r="E14" s="3"/>
      <c r="F14" s="3"/>
      <c r="G14" s="3"/>
      <c r="I14" s="5"/>
      <c r="J14" s="5"/>
      <c r="K14" s="5"/>
      <c r="L14" s="5"/>
      <c r="M14" s="5"/>
    </row>
    <row r="15" spans="1:13" ht="15" customHeight="1">
      <c r="A15" s="63" t="s">
        <v>15</v>
      </c>
      <c r="B15" s="63"/>
      <c r="C15" s="63"/>
      <c r="D15" s="40">
        <v>85000</v>
      </c>
      <c r="E15" s="3"/>
      <c r="F15" s="3"/>
      <c r="G15" s="3"/>
      <c r="I15" s="5"/>
      <c r="J15" s="5"/>
      <c r="K15" s="5"/>
      <c r="L15" s="5"/>
      <c r="M15" s="5"/>
    </row>
    <row r="16" spans="1:13" ht="15" customHeight="1">
      <c r="A16" s="63" t="s">
        <v>46</v>
      </c>
      <c r="B16" s="63"/>
      <c r="C16" s="63"/>
      <c r="D16" s="3"/>
      <c r="E16" s="40">
        <v>6250</v>
      </c>
      <c r="F16" s="3"/>
      <c r="G16" s="3"/>
      <c r="I16" s="5"/>
      <c r="J16" s="5"/>
      <c r="K16" s="5"/>
      <c r="L16" s="5"/>
      <c r="M16" s="5"/>
    </row>
    <row r="17" spans="1:13" ht="15" customHeight="1">
      <c r="A17" s="63" t="s">
        <v>47</v>
      </c>
      <c r="B17" s="63"/>
      <c r="C17" s="63"/>
      <c r="D17" s="3"/>
      <c r="E17" s="40">
        <v>7200</v>
      </c>
      <c r="F17" s="3"/>
      <c r="G17" s="3"/>
      <c r="I17" s="5"/>
      <c r="J17" s="5"/>
      <c r="K17" s="5"/>
      <c r="L17" s="5"/>
      <c r="M17" s="5"/>
    </row>
    <row r="18" spans="1:13" ht="15" customHeight="1">
      <c r="A18" s="63" t="s">
        <v>48</v>
      </c>
      <c r="B18" s="63"/>
      <c r="C18" s="63"/>
      <c r="D18" s="3"/>
      <c r="E18" s="40">
        <v>35010</v>
      </c>
      <c r="F18" s="3"/>
      <c r="G18" s="3"/>
      <c r="I18" s="5"/>
      <c r="J18" s="5"/>
      <c r="K18" s="5"/>
      <c r="L18" s="5"/>
      <c r="M18" s="5"/>
    </row>
    <row r="19" spans="1:13" ht="15" customHeight="1">
      <c r="A19" s="63" t="s">
        <v>18</v>
      </c>
      <c r="B19" s="63"/>
      <c r="C19" s="63"/>
      <c r="D19" s="3"/>
      <c r="E19" s="40">
        <v>161100</v>
      </c>
      <c r="F19" s="3"/>
      <c r="G19" s="3"/>
      <c r="I19" s="5"/>
      <c r="J19" s="5"/>
      <c r="K19" s="5"/>
      <c r="L19" s="5"/>
      <c r="M19" s="5"/>
    </row>
    <row r="20" spans="1:13" ht="15" customHeight="1">
      <c r="A20" s="63" t="s">
        <v>19</v>
      </c>
      <c r="B20" s="63"/>
      <c r="C20" s="63"/>
      <c r="D20" s="3"/>
      <c r="E20" s="40">
        <v>100000</v>
      </c>
      <c r="F20" s="3"/>
      <c r="G20" s="3"/>
      <c r="I20" s="5"/>
      <c r="J20" s="5"/>
      <c r="K20" s="5"/>
      <c r="L20" s="5"/>
      <c r="M20" s="5"/>
    </row>
    <row r="21" spans="1:13" ht="15" customHeight="1">
      <c r="A21" s="63" t="s">
        <v>49</v>
      </c>
      <c r="B21" s="63"/>
      <c r="C21" s="63"/>
      <c r="D21" s="40">
        <v>9750</v>
      </c>
      <c r="E21" s="3"/>
      <c r="F21" s="3"/>
      <c r="G21" s="3"/>
      <c r="I21" s="5"/>
      <c r="J21" s="5"/>
      <c r="K21" s="5"/>
      <c r="L21" s="5"/>
      <c r="M21" s="5"/>
    </row>
    <row r="22" spans="1:13" ht="15" customHeight="1">
      <c r="A22" s="63" t="s">
        <v>20</v>
      </c>
      <c r="B22" s="63"/>
      <c r="C22" s="63"/>
      <c r="D22" s="40">
        <v>28500</v>
      </c>
      <c r="E22" s="3"/>
      <c r="F22" s="3"/>
      <c r="G22" s="3"/>
      <c r="I22" s="5"/>
      <c r="J22" s="5"/>
      <c r="K22" s="5"/>
      <c r="L22" s="5"/>
      <c r="M22" s="5"/>
    </row>
    <row r="23" spans="1:13" ht="15" customHeight="1">
      <c r="A23" s="63" t="s">
        <v>50</v>
      </c>
      <c r="B23" s="63"/>
      <c r="C23" s="63"/>
      <c r="D23" s="40">
        <v>18500</v>
      </c>
      <c r="E23" s="3"/>
      <c r="F23" s="3"/>
      <c r="G23" s="3"/>
      <c r="I23" s="5"/>
      <c r="J23" s="5"/>
      <c r="K23" s="5"/>
      <c r="L23" s="5"/>
      <c r="M23" s="5"/>
    </row>
    <row r="24" spans="1:13" ht="15" customHeight="1">
      <c r="A24" s="63" t="s">
        <v>51</v>
      </c>
      <c r="B24" s="63"/>
      <c r="C24" s="63"/>
      <c r="D24" s="40">
        <v>1080</v>
      </c>
      <c r="E24" s="3"/>
      <c r="F24" s="3"/>
      <c r="G24" s="3"/>
      <c r="I24" s="5"/>
      <c r="J24" s="5"/>
      <c r="K24" s="5"/>
      <c r="L24" s="5"/>
      <c r="M24" s="5"/>
    </row>
    <row r="25" spans="1:13" ht="15" customHeight="1">
      <c r="A25" s="63" t="s">
        <v>52</v>
      </c>
      <c r="B25" s="63"/>
      <c r="C25" s="63"/>
      <c r="D25" s="3">
        <v>720</v>
      </c>
      <c r="E25" s="3"/>
      <c r="F25" s="3"/>
      <c r="G25" s="3"/>
      <c r="I25" s="5"/>
      <c r="J25" s="5"/>
      <c r="K25" s="5"/>
      <c r="L25" s="5"/>
      <c r="M25" s="5"/>
    </row>
    <row r="26" spans="1:13" ht="15.75" thickBot="1">
      <c r="A26" s="3"/>
      <c r="B26" s="4"/>
      <c r="C26" s="4"/>
      <c r="D26" s="13">
        <f>SUM(D10:D25)</f>
        <v>310310</v>
      </c>
      <c r="E26" s="13">
        <f>SUM(E10:E25)</f>
        <v>310310</v>
      </c>
      <c r="F26" s="4"/>
      <c r="G26" s="4"/>
      <c r="I26" s="5"/>
      <c r="J26" s="5"/>
      <c r="K26" s="5"/>
      <c r="L26" s="5"/>
      <c r="M26" s="5"/>
    </row>
    <row r="27" spans="1:13" ht="15.75" thickTop="1">
      <c r="A27" s="26"/>
      <c r="B27" s="26"/>
      <c r="C27" s="26"/>
      <c r="D27" s="26"/>
      <c r="E27" s="26"/>
      <c r="F27" s="26"/>
      <c r="G27" s="26"/>
    </row>
    <row r="28" spans="1:13">
      <c r="A28" s="3" t="s">
        <v>53</v>
      </c>
      <c r="B28" s="36"/>
      <c r="C28" s="36"/>
      <c r="D28" s="36"/>
      <c r="E28" s="36"/>
      <c r="F28" s="36"/>
      <c r="G28" s="36"/>
      <c r="H28" s="85"/>
    </row>
    <row r="29" spans="1:13">
      <c r="A29" s="63" t="s">
        <v>187</v>
      </c>
      <c r="B29" s="63"/>
      <c r="C29" s="63"/>
      <c r="D29" s="63"/>
      <c r="E29" s="63"/>
      <c r="F29" s="41"/>
      <c r="G29" s="36"/>
      <c r="H29" s="85"/>
    </row>
    <row r="30" spans="1:13">
      <c r="A30" s="63" t="s">
        <v>188</v>
      </c>
      <c r="B30" s="63"/>
      <c r="C30" s="63"/>
      <c r="D30" s="63"/>
      <c r="E30" s="63"/>
      <c r="F30" s="63"/>
      <c r="G30" s="41"/>
      <c r="H30" s="85"/>
    </row>
    <row r="31" spans="1:13">
      <c r="A31" s="63" t="s">
        <v>189</v>
      </c>
      <c r="B31" s="63"/>
      <c r="C31" s="63"/>
      <c r="D31" s="41"/>
      <c r="E31" s="36"/>
      <c r="F31" s="36"/>
      <c r="G31" s="36"/>
      <c r="H31" s="85"/>
    </row>
    <row r="32" spans="1:13">
      <c r="A32" s="3" t="s">
        <v>190</v>
      </c>
      <c r="B32" s="36"/>
      <c r="C32" s="36"/>
      <c r="D32" s="36"/>
      <c r="E32" s="36"/>
      <c r="F32" s="36"/>
      <c r="G32" s="41"/>
      <c r="H32" s="85"/>
    </row>
    <row r="33" spans="1:8">
      <c r="A33" s="3" t="s">
        <v>56</v>
      </c>
      <c r="B33" s="36"/>
      <c r="C33" s="36"/>
      <c r="D33" s="36"/>
      <c r="E33" s="36"/>
      <c r="F33" s="36"/>
      <c r="G33" s="202"/>
      <c r="H33" s="85"/>
    </row>
    <row r="34" spans="1:8">
      <c r="A34" s="3" t="s">
        <v>191</v>
      </c>
      <c r="B34" s="36"/>
      <c r="C34" s="36"/>
      <c r="D34" s="36"/>
      <c r="E34" s="86"/>
      <c r="F34" s="3"/>
      <c r="G34" s="36"/>
      <c r="H34" s="85"/>
    </row>
    <row r="35" spans="1:8">
      <c r="A35" s="3" t="s">
        <v>192</v>
      </c>
      <c r="B35" s="36"/>
      <c r="C35" s="86"/>
      <c r="D35" s="203"/>
      <c r="E35" s="52"/>
      <c r="F35" s="36"/>
      <c r="G35" s="41"/>
      <c r="H35" s="85"/>
    </row>
    <row r="36" spans="1:8">
      <c r="A36" s="3" t="s">
        <v>193</v>
      </c>
      <c r="B36" s="41"/>
      <c r="C36" s="3"/>
      <c r="D36" s="36"/>
      <c r="E36" s="36"/>
      <c r="F36" s="36"/>
      <c r="G36" s="36"/>
      <c r="H36" s="85"/>
    </row>
    <row r="37" spans="1:8">
      <c r="A37" s="3" t="s">
        <v>194</v>
      </c>
      <c r="B37" s="36"/>
      <c r="C37" s="36"/>
      <c r="D37" s="36"/>
      <c r="E37" s="36"/>
      <c r="F37" s="41"/>
      <c r="G37" s="36"/>
      <c r="H37" s="85"/>
    </row>
    <row r="38" spans="1:8">
      <c r="A38" s="3" t="s">
        <v>195</v>
      </c>
      <c r="B38" s="56"/>
      <c r="C38" s="3"/>
      <c r="D38" s="36"/>
      <c r="E38" s="36"/>
      <c r="F38" s="36"/>
      <c r="G38" s="36"/>
      <c r="H38" s="85"/>
    </row>
    <row r="39" spans="1:8">
      <c r="A39" s="36"/>
      <c r="B39" s="36"/>
      <c r="C39" s="36"/>
      <c r="D39" s="36"/>
      <c r="E39" s="36"/>
      <c r="F39" s="36"/>
      <c r="G39" s="36"/>
      <c r="H39" s="85"/>
    </row>
    <row r="40" spans="1:8">
      <c r="A40" s="71" t="s">
        <v>196</v>
      </c>
      <c r="B40" s="71"/>
      <c r="C40" s="71"/>
      <c r="D40" s="71"/>
      <c r="E40" s="71"/>
      <c r="F40" s="71"/>
      <c r="G40" s="71"/>
    </row>
    <row r="41" spans="1:8" ht="21" customHeight="1">
      <c r="A41" s="71"/>
      <c r="B41" s="71"/>
      <c r="C41" s="71"/>
      <c r="D41" s="71"/>
      <c r="E41" s="71"/>
      <c r="F41" s="71"/>
      <c r="G41" s="71"/>
    </row>
    <row r="42" spans="1:8">
      <c r="A42" s="26"/>
      <c r="B42" s="26"/>
      <c r="C42" s="26"/>
      <c r="D42" s="26"/>
      <c r="E42" s="26"/>
      <c r="F42" s="26"/>
      <c r="G42" s="26"/>
    </row>
    <row r="43" spans="1:8">
      <c r="A43" s="223"/>
      <c r="B43" s="160"/>
      <c r="C43" s="160"/>
      <c r="D43" s="161"/>
      <c r="E43" s="161"/>
      <c r="F43" s="178" t="s">
        <v>22</v>
      </c>
      <c r="G43" s="179" t="s">
        <v>23</v>
      </c>
    </row>
    <row r="44" spans="1:8">
      <c r="A44" s="206">
        <v>1</v>
      </c>
      <c r="B44" s="181" t="s">
        <v>54</v>
      </c>
      <c r="C44" s="182"/>
      <c r="D44" s="182"/>
      <c r="E44" s="182"/>
      <c r="F44" s="134">
        <v>6900</v>
      </c>
      <c r="G44" s="183"/>
    </row>
    <row r="45" spans="1:8">
      <c r="A45" s="206"/>
      <c r="B45" s="184" t="s">
        <v>55</v>
      </c>
      <c r="C45" s="185"/>
      <c r="D45" s="185"/>
      <c r="E45" s="185"/>
      <c r="F45" s="186"/>
      <c r="G45" s="134">
        <v>6900</v>
      </c>
    </row>
    <row r="46" spans="1:8">
      <c r="A46" s="224"/>
      <c r="B46" s="224"/>
      <c r="C46" s="224"/>
      <c r="D46" s="224"/>
      <c r="E46" s="224"/>
      <c r="F46" s="224"/>
      <c r="G46" s="224"/>
    </row>
    <row r="47" spans="1:8">
      <c r="A47" s="207">
        <v>2</v>
      </c>
      <c r="B47" s="181" t="s">
        <v>43</v>
      </c>
      <c r="C47" s="182"/>
      <c r="D47" s="182"/>
      <c r="E47" s="182"/>
      <c r="F47" s="134">
        <v>7300</v>
      </c>
      <c r="G47" s="183"/>
    </row>
    <row r="48" spans="1:8">
      <c r="A48" s="207"/>
      <c r="B48" s="184" t="s">
        <v>54</v>
      </c>
      <c r="C48" s="185"/>
      <c r="D48" s="185"/>
      <c r="E48" s="185"/>
      <c r="F48" s="186"/>
      <c r="G48" s="134">
        <v>7300</v>
      </c>
    </row>
    <row r="49" spans="1:7">
      <c r="A49" s="224"/>
      <c r="B49" s="224"/>
      <c r="C49" s="224"/>
      <c r="D49" s="224"/>
      <c r="E49" s="224"/>
      <c r="F49" s="224"/>
      <c r="G49" s="224"/>
    </row>
    <row r="50" spans="1:7">
      <c r="A50" s="207">
        <v>3</v>
      </c>
      <c r="B50" s="181" t="s">
        <v>57</v>
      </c>
      <c r="C50" s="182"/>
      <c r="D50" s="182"/>
      <c r="E50" s="182"/>
      <c r="F50" s="134">
        <v>6300</v>
      </c>
      <c r="G50" s="183"/>
    </row>
    <row r="51" spans="1:7">
      <c r="A51" s="207"/>
      <c r="B51" s="184" t="s">
        <v>58</v>
      </c>
      <c r="C51" s="185"/>
      <c r="D51" s="185"/>
      <c r="E51" s="185"/>
      <c r="F51" s="186"/>
      <c r="G51" s="134">
        <v>6300</v>
      </c>
    </row>
    <row r="52" spans="1:7">
      <c r="A52" s="224"/>
      <c r="B52" s="224"/>
      <c r="C52" s="224"/>
      <c r="D52" s="224"/>
      <c r="E52" s="224"/>
      <c r="F52" s="224"/>
      <c r="G52" s="224"/>
    </row>
    <row r="53" spans="1:7">
      <c r="A53" s="207">
        <v>4</v>
      </c>
      <c r="B53" s="181" t="s">
        <v>59</v>
      </c>
      <c r="C53" s="182"/>
      <c r="D53" s="182"/>
      <c r="E53" s="182"/>
      <c r="F53" s="134">
        <v>6000</v>
      </c>
      <c r="G53" s="183"/>
    </row>
    <row r="54" spans="1:7">
      <c r="A54" s="207"/>
      <c r="B54" s="184" t="s">
        <v>60</v>
      </c>
      <c r="C54" s="185"/>
      <c r="D54" s="185"/>
      <c r="E54" s="185"/>
      <c r="F54" s="186"/>
      <c r="G54" s="134">
        <v>6000</v>
      </c>
    </row>
    <row r="55" spans="1:7">
      <c r="A55" s="224"/>
      <c r="B55" s="224"/>
      <c r="C55" s="224"/>
      <c r="D55" s="224"/>
      <c r="E55" s="224"/>
      <c r="F55" s="224"/>
      <c r="G55" s="224"/>
    </row>
    <row r="56" spans="1:7">
      <c r="A56" s="207">
        <v>5</v>
      </c>
      <c r="B56" s="181" t="s">
        <v>61</v>
      </c>
      <c r="C56" s="182"/>
      <c r="D56" s="182"/>
      <c r="E56" s="182"/>
      <c r="F56" s="134">
        <f>(85000-15000)/10</f>
        <v>7000</v>
      </c>
      <c r="G56" s="183"/>
    </row>
    <row r="57" spans="1:7">
      <c r="A57" s="207"/>
      <c r="B57" s="184" t="s">
        <v>62</v>
      </c>
      <c r="C57" s="185"/>
      <c r="D57" s="185"/>
      <c r="E57" s="185"/>
      <c r="F57" s="186"/>
      <c r="G57" s="134">
        <f>(85000-15000)/10</f>
        <v>7000</v>
      </c>
    </row>
    <row r="58" spans="1:7">
      <c r="A58" s="224"/>
      <c r="B58" s="224"/>
      <c r="C58" s="224"/>
      <c r="D58" s="224"/>
      <c r="E58" s="224"/>
      <c r="F58" s="224"/>
      <c r="G58" s="224"/>
    </row>
    <row r="59" spans="1:7">
      <c r="A59" s="207">
        <v>6</v>
      </c>
      <c r="B59" s="181" t="s">
        <v>63</v>
      </c>
      <c r="C59" s="182"/>
      <c r="D59" s="182"/>
      <c r="E59" s="182"/>
      <c r="F59" s="205">
        <f>(7200*12%*30/365)</f>
        <v>71.013698630136986</v>
      </c>
      <c r="G59" s="183"/>
    </row>
    <row r="60" spans="1:7">
      <c r="A60" s="207"/>
      <c r="B60" s="184" t="s">
        <v>36</v>
      </c>
      <c r="C60" s="185"/>
      <c r="D60" s="185"/>
      <c r="E60" s="185"/>
      <c r="F60" s="186"/>
      <c r="G60" s="205">
        <f>(7200*12%*30/365)</f>
        <v>71.013698630136986</v>
      </c>
    </row>
    <row r="61" spans="1:7">
      <c r="A61" s="224"/>
      <c r="B61" s="224"/>
      <c r="C61" s="224"/>
      <c r="D61" s="224"/>
      <c r="E61" s="224"/>
      <c r="F61" s="224"/>
      <c r="G61" s="224"/>
    </row>
    <row r="62" spans="1:7">
      <c r="A62" s="207">
        <v>7</v>
      </c>
      <c r="B62" s="181" t="s">
        <v>64</v>
      </c>
      <c r="C62" s="182"/>
      <c r="D62" s="182"/>
      <c r="E62" s="182"/>
      <c r="F62" s="134">
        <v>750</v>
      </c>
      <c r="G62" s="183"/>
    </row>
    <row r="63" spans="1:7">
      <c r="A63" s="207"/>
      <c r="B63" s="184" t="s">
        <v>65</v>
      </c>
      <c r="C63" s="185"/>
      <c r="D63" s="185"/>
      <c r="E63" s="185"/>
      <c r="F63" s="186"/>
      <c r="G63" s="134">
        <v>750</v>
      </c>
    </row>
    <row r="64" spans="1:7">
      <c r="A64" s="224"/>
      <c r="B64" s="224"/>
      <c r="C64" s="224"/>
      <c r="D64" s="224"/>
      <c r="E64" s="224"/>
      <c r="F64" s="224"/>
      <c r="G64" s="224"/>
    </row>
    <row r="65" spans="1:7" ht="15" customHeight="1">
      <c r="A65" s="207">
        <v>8</v>
      </c>
      <c r="B65" s="181" t="s">
        <v>34</v>
      </c>
      <c r="C65" s="182"/>
      <c r="D65" s="182"/>
      <c r="E65" s="182"/>
      <c r="F65" s="134">
        <v>2598</v>
      </c>
      <c r="G65" s="183"/>
    </row>
    <row r="66" spans="1:7" ht="15" customHeight="1">
      <c r="A66" s="207"/>
      <c r="B66" s="184" t="s">
        <v>0</v>
      </c>
      <c r="C66" s="185"/>
      <c r="D66" s="185"/>
      <c r="E66" s="185"/>
      <c r="F66" s="186"/>
      <c r="G66" s="134">
        <v>2598</v>
      </c>
    </row>
    <row r="67" spans="1:7">
      <c r="A67" s="224"/>
      <c r="B67" s="224"/>
      <c r="C67" s="224"/>
      <c r="D67" s="224"/>
      <c r="E67" s="224"/>
      <c r="F67" s="224"/>
      <c r="G67" s="224"/>
    </row>
    <row r="68" spans="1:7">
      <c r="A68" s="204">
        <v>9</v>
      </c>
      <c r="B68" s="181" t="s">
        <v>30</v>
      </c>
      <c r="C68" s="182"/>
      <c r="D68" s="182"/>
      <c r="E68" s="182"/>
      <c r="F68" s="134">
        <v>80000</v>
      </c>
      <c r="G68" s="183"/>
    </row>
    <row r="69" spans="1:7">
      <c r="A69" s="204"/>
      <c r="B69" s="184" t="s">
        <v>66</v>
      </c>
      <c r="C69" s="185"/>
      <c r="D69" s="185"/>
      <c r="E69" s="185"/>
      <c r="F69" s="186"/>
      <c r="G69" s="134">
        <v>80000</v>
      </c>
    </row>
    <row r="70" spans="1:7">
      <c r="A70" s="224"/>
      <c r="B70" s="224"/>
      <c r="C70" s="224"/>
      <c r="D70" s="224"/>
      <c r="E70" s="224"/>
      <c r="F70" s="224"/>
      <c r="G70" s="224"/>
    </row>
    <row r="71" spans="1:7">
      <c r="A71" s="10" t="s">
        <v>199</v>
      </c>
      <c r="B71" s="26"/>
      <c r="C71" s="26"/>
      <c r="D71" s="26"/>
      <c r="E71" s="26"/>
      <c r="F71" s="26"/>
      <c r="G71" s="26"/>
    </row>
    <row r="72" spans="1:7">
      <c r="A72" s="26"/>
      <c r="B72" s="26"/>
      <c r="C72" s="26"/>
      <c r="D72" s="26"/>
      <c r="E72" s="26"/>
      <c r="F72" s="26"/>
      <c r="G72" s="26"/>
    </row>
    <row r="73" spans="1:7">
      <c r="A73" s="145" t="s">
        <v>41</v>
      </c>
      <c r="B73" s="145"/>
      <c r="C73" s="145"/>
      <c r="D73" s="145"/>
      <c r="E73" s="145"/>
      <c r="F73" s="26"/>
      <c r="G73" s="26"/>
    </row>
    <row r="74" spans="1:7">
      <c r="A74" s="145" t="s">
        <v>28</v>
      </c>
      <c r="B74" s="145"/>
      <c r="C74" s="145"/>
      <c r="D74" s="145"/>
      <c r="E74" s="145"/>
      <c r="F74" s="26"/>
      <c r="G74" s="26"/>
    </row>
    <row r="75" spans="1:7" ht="15.75" thickBot="1">
      <c r="A75" s="156" t="s">
        <v>42</v>
      </c>
      <c r="B75" s="156"/>
      <c r="C75" s="156"/>
      <c r="D75" s="156"/>
      <c r="E75" s="156"/>
      <c r="F75" s="26"/>
      <c r="G75" s="26"/>
    </row>
    <row r="76" spans="1:7">
      <c r="A76" s="27"/>
      <c r="B76" s="27"/>
      <c r="C76" s="27"/>
      <c r="D76" s="27"/>
      <c r="E76" s="27"/>
      <c r="F76" s="26"/>
      <c r="G76" s="26"/>
    </row>
    <row r="77" spans="1:7">
      <c r="A77" s="208" t="s">
        <v>25</v>
      </c>
      <c r="B77" s="208"/>
      <c r="C77" s="208"/>
      <c r="D77" s="209" t="s">
        <v>118</v>
      </c>
      <c r="E77" s="209" t="s">
        <v>119</v>
      </c>
      <c r="F77" s="26"/>
      <c r="G77" s="26"/>
    </row>
    <row r="78" spans="1:7">
      <c r="A78" s="210" t="s">
        <v>12</v>
      </c>
      <c r="B78" s="210"/>
      <c r="C78" s="210"/>
      <c r="D78" s="211">
        <f>D10</f>
        <v>83700</v>
      </c>
      <c r="E78" s="150"/>
      <c r="F78" s="26"/>
      <c r="G78" s="26"/>
    </row>
    <row r="79" spans="1:7">
      <c r="A79" s="210" t="s">
        <v>43</v>
      </c>
      <c r="B79" s="210"/>
      <c r="C79" s="210"/>
      <c r="D79" s="212">
        <f>D11+F47</f>
        <v>88400</v>
      </c>
      <c r="E79" s="150"/>
      <c r="F79" s="26"/>
      <c r="G79" s="26"/>
    </row>
    <row r="80" spans="1:7">
      <c r="A80" s="210" t="s">
        <v>44</v>
      </c>
      <c r="B80" s="210"/>
      <c r="C80" s="210"/>
      <c r="D80" s="150"/>
      <c r="E80" s="212">
        <f>E12+G51</f>
        <v>7050</v>
      </c>
      <c r="F80" s="26"/>
      <c r="G80" s="26"/>
    </row>
    <row r="81" spans="1:7">
      <c r="A81" s="210" t="s">
        <v>14</v>
      </c>
      <c r="B81" s="210"/>
      <c r="C81" s="210"/>
      <c r="D81" s="212">
        <f>D13</f>
        <v>1960</v>
      </c>
      <c r="E81" s="150"/>
      <c r="F81" s="26"/>
      <c r="G81" s="26"/>
    </row>
    <row r="82" spans="1:7">
      <c r="A82" s="210" t="s">
        <v>45</v>
      </c>
      <c r="B82" s="210"/>
      <c r="C82" s="210"/>
      <c r="D82" s="212">
        <f>D14+F53</f>
        <v>6000</v>
      </c>
      <c r="E82" s="150"/>
      <c r="F82" s="26"/>
      <c r="G82" s="26"/>
    </row>
    <row r="83" spans="1:7">
      <c r="A83" s="213" t="s">
        <v>67</v>
      </c>
      <c r="B83" s="213"/>
      <c r="C83" s="213"/>
      <c r="D83" s="212">
        <f>F62</f>
        <v>750</v>
      </c>
      <c r="E83" s="150"/>
      <c r="F83" s="26"/>
      <c r="G83" s="26"/>
    </row>
    <row r="84" spans="1:7">
      <c r="A84" s="210" t="s">
        <v>15</v>
      </c>
      <c r="B84" s="210"/>
      <c r="C84" s="210"/>
      <c r="D84" s="212">
        <v>85000</v>
      </c>
      <c r="E84" s="150"/>
      <c r="F84" s="26"/>
      <c r="G84" s="26"/>
    </row>
    <row r="85" spans="1:7">
      <c r="A85" s="210" t="s">
        <v>46</v>
      </c>
      <c r="B85" s="210"/>
      <c r="C85" s="210"/>
      <c r="D85" s="150"/>
      <c r="E85" s="212">
        <f>E16+G57</f>
        <v>13250</v>
      </c>
      <c r="F85" s="26"/>
      <c r="G85" s="26"/>
    </row>
    <row r="86" spans="1:7">
      <c r="A86" s="213" t="s">
        <v>16</v>
      </c>
      <c r="B86" s="213"/>
      <c r="C86" s="213"/>
      <c r="D86" s="150"/>
      <c r="E86" s="212">
        <f>G45</f>
        <v>6900</v>
      </c>
      <c r="F86" s="26"/>
      <c r="G86" s="26"/>
    </row>
    <row r="87" spans="1:7">
      <c r="A87" s="210" t="s">
        <v>68</v>
      </c>
      <c r="B87" s="210"/>
      <c r="C87" s="210"/>
      <c r="D87" s="150"/>
      <c r="E87" s="212">
        <f>G60</f>
        <v>71.013698630136986</v>
      </c>
      <c r="F87" s="26"/>
      <c r="G87" s="26"/>
    </row>
    <row r="88" spans="1:7">
      <c r="A88" s="213" t="s">
        <v>69</v>
      </c>
      <c r="B88" s="213"/>
      <c r="C88" s="213"/>
      <c r="D88" s="150"/>
      <c r="E88" s="212">
        <f>G66</f>
        <v>2598</v>
      </c>
      <c r="F88" s="26"/>
      <c r="G88" s="26"/>
    </row>
    <row r="89" spans="1:7">
      <c r="A89" s="213" t="s">
        <v>70</v>
      </c>
      <c r="B89" s="213"/>
      <c r="C89" s="213"/>
      <c r="D89" s="150"/>
      <c r="E89" s="212">
        <f>G69</f>
        <v>80000</v>
      </c>
      <c r="F89" s="26"/>
      <c r="G89" s="26"/>
    </row>
    <row r="90" spans="1:7">
      <c r="A90" s="213" t="s">
        <v>47</v>
      </c>
      <c r="B90" s="213"/>
      <c r="C90" s="213"/>
      <c r="D90" s="150"/>
      <c r="E90" s="212">
        <f>E17</f>
        <v>7200</v>
      </c>
      <c r="F90" s="26"/>
      <c r="G90" s="26"/>
    </row>
    <row r="91" spans="1:7">
      <c r="A91" s="210" t="s">
        <v>48</v>
      </c>
      <c r="B91" s="210"/>
      <c r="C91" s="210"/>
      <c r="D91" s="150"/>
      <c r="E91" s="212">
        <f>E18</f>
        <v>35010</v>
      </c>
      <c r="F91" s="26"/>
      <c r="G91" s="26"/>
    </row>
    <row r="92" spans="1:7">
      <c r="A92" s="210" t="s">
        <v>18</v>
      </c>
      <c r="B92" s="210"/>
      <c r="C92" s="210"/>
      <c r="D92" s="150"/>
      <c r="E92" s="212">
        <f>E19</f>
        <v>161100</v>
      </c>
      <c r="F92" s="26"/>
      <c r="G92" s="26"/>
    </row>
    <row r="93" spans="1:7">
      <c r="A93" s="213" t="s">
        <v>30</v>
      </c>
      <c r="B93" s="213"/>
      <c r="C93" s="213"/>
      <c r="D93" s="214">
        <f>F68</f>
        <v>80000</v>
      </c>
      <c r="E93" s="212"/>
      <c r="F93" s="26"/>
      <c r="G93" s="26"/>
    </row>
    <row r="94" spans="1:7">
      <c r="A94" s="210" t="s">
        <v>19</v>
      </c>
      <c r="B94" s="210"/>
      <c r="C94" s="210"/>
      <c r="D94" s="150"/>
      <c r="E94" s="212">
        <f>E20+G48-F44</f>
        <v>100400</v>
      </c>
      <c r="F94" s="26"/>
      <c r="G94" s="26"/>
    </row>
    <row r="95" spans="1:7">
      <c r="A95" s="210" t="s">
        <v>71</v>
      </c>
      <c r="B95" s="210"/>
      <c r="C95" s="210"/>
      <c r="D95" s="212">
        <f>D22+F65</f>
        <v>31098</v>
      </c>
      <c r="E95" s="150"/>
      <c r="F95" s="26"/>
      <c r="G95" s="26"/>
    </row>
    <row r="96" spans="1:7">
      <c r="A96" s="210" t="s">
        <v>51</v>
      </c>
      <c r="B96" s="210"/>
      <c r="C96" s="210"/>
      <c r="D96" s="212">
        <f>D24</f>
        <v>1080</v>
      </c>
      <c r="E96" s="150"/>
      <c r="F96" s="26"/>
      <c r="G96" s="26"/>
    </row>
    <row r="97" spans="1:7">
      <c r="A97" s="210" t="s">
        <v>49</v>
      </c>
      <c r="B97" s="210"/>
      <c r="C97" s="210"/>
      <c r="D97" s="212">
        <f>D21-G63</f>
        <v>9000</v>
      </c>
      <c r="E97" s="150"/>
      <c r="F97" s="26"/>
      <c r="G97" s="26"/>
    </row>
    <row r="98" spans="1:7">
      <c r="A98" s="213" t="s">
        <v>50</v>
      </c>
      <c r="B98" s="213"/>
      <c r="C98" s="213"/>
      <c r="D98" s="212">
        <f>D23-G54</f>
        <v>12500</v>
      </c>
      <c r="E98" s="150"/>
      <c r="F98" s="26"/>
      <c r="G98" s="26"/>
    </row>
    <row r="99" spans="1:7">
      <c r="A99" s="210" t="s">
        <v>72</v>
      </c>
      <c r="B99" s="210"/>
      <c r="C99" s="210"/>
      <c r="D99" s="212">
        <v>6300</v>
      </c>
      <c r="E99" s="150"/>
      <c r="F99" s="26"/>
      <c r="G99" s="26"/>
    </row>
    <row r="100" spans="1:7">
      <c r="A100" s="213" t="s">
        <v>73</v>
      </c>
      <c r="B100" s="213"/>
      <c r="C100" s="213"/>
      <c r="D100" s="212">
        <f>F56</f>
        <v>7000</v>
      </c>
      <c r="E100" s="150"/>
      <c r="F100" s="26"/>
      <c r="G100" s="26"/>
    </row>
    <row r="101" spans="1:7">
      <c r="A101" s="210" t="s">
        <v>52</v>
      </c>
      <c r="B101" s="210"/>
      <c r="C101" s="210"/>
      <c r="D101" s="150">
        <f>D25</f>
        <v>720</v>
      </c>
      <c r="E101" s="150"/>
      <c r="F101" s="26"/>
      <c r="G101" s="26"/>
    </row>
    <row r="102" spans="1:7">
      <c r="A102" s="213" t="s">
        <v>74</v>
      </c>
      <c r="B102" s="213"/>
      <c r="C102" s="213"/>
      <c r="D102" s="214">
        <f>F59</f>
        <v>71.013698630136986</v>
      </c>
      <c r="E102" s="150"/>
      <c r="F102" s="26"/>
      <c r="G102" s="26"/>
    </row>
    <row r="103" spans="1:7" ht="15.75" thickBot="1">
      <c r="A103" s="150"/>
      <c r="B103" s="215"/>
      <c r="C103" s="215"/>
      <c r="D103" s="118">
        <f>SUM(D78:D102)</f>
        <v>413579.01369863015</v>
      </c>
      <c r="E103" s="118">
        <f>SUM(E78:E101)</f>
        <v>413579.01369863015</v>
      </c>
      <c r="F103" s="26"/>
      <c r="G103" s="26"/>
    </row>
    <row r="104" spans="1:7" ht="15.75" thickTop="1">
      <c r="A104" s="26"/>
      <c r="B104" s="26"/>
      <c r="C104" s="26"/>
      <c r="D104" s="26"/>
      <c r="E104" s="26"/>
      <c r="F104" s="26"/>
      <c r="G104" s="26"/>
    </row>
    <row r="105" spans="1:7">
      <c r="A105" s="26"/>
      <c r="B105" s="26"/>
      <c r="C105" s="26"/>
      <c r="D105" s="26"/>
      <c r="E105" s="26"/>
      <c r="F105" s="26"/>
      <c r="G105" s="26"/>
    </row>
    <row r="106" spans="1:7" ht="30.75" customHeight="1">
      <c r="A106" s="81" t="s">
        <v>197</v>
      </c>
      <c r="B106" s="81"/>
      <c r="C106" s="81"/>
      <c r="D106" s="81"/>
      <c r="E106" s="81"/>
      <c r="F106" s="81"/>
      <c r="G106" s="81"/>
    </row>
    <row r="107" spans="1:7">
      <c r="A107" s="26"/>
      <c r="B107" s="26"/>
      <c r="C107" s="26"/>
      <c r="D107" s="26"/>
      <c r="E107" s="26"/>
      <c r="F107" s="26"/>
      <c r="G107" s="26"/>
    </row>
    <row r="108" spans="1:7">
      <c r="A108" s="145" t="s">
        <v>41</v>
      </c>
      <c r="B108" s="145"/>
      <c r="C108" s="145"/>
      <c r="D108" s="145"/>
      <c r="E108" s="145"/>
      <c r="F108" s="26"/>
      <c r="G108" s="26"/>
    </row>
    <row r="109" spans="1:7">
      <c r="A109" s="145" t="s">
        <v>75</v>
      </c>
      <c r="B109" s="145"/>
      <c r="C109" s="145"/>
      <c r="D109" s="145"/>
      <c r="E109" s="145"/>
      <c r="F109" s="26"/>
      <c r="G109" s="26"/>
    </row>
    <row r="110" spans="1:7" ht="15.75" thickBot="1">
      <c r="A110" s="156" t="s">
        <v>76</v>
      </c>
      <c r="B110" s="156"/>
      <c r="C110" s="156"/>
      <c r="D110" s="156"/>
      <c r="E110" s="156"/>
      <c r="F110" s="26"/>
      <c r="G110" s="26"/>
    </row>
    <row r="111" spans="1:7">
      <c r="A111" s="43"/>
      <c r="B111" s="43"/>
      <c r="C111" s="43"/>
      <c r="D111" s="43"/>
      <c r="E111" s="43"/>
      <c r="F111" s="26"/>
      <c r="G111" s="26"/>
    </row>
    <row r="112" spans="1:7">
      <c r="A112" s="142" t="s">
        <v>54</v>
      </c>
      <c r="B112" s="114"/>
      <c r="C112" s="114"/>
      <c r="D112" s="114"/>
      <c r="E112" s="138">
        <f>E94</f>
        <v>100400</v>
      </c>
      <c r="F112" s="26"/>
      <c r="G112" s="26"/>
    </row>
    <row r="113" spans="1:7">
      <c r="A113" s="89" t="s">
        <v>77</v>
      </c>
      <c r="B113" s="114"/>
      <c r="C113" s="114"/>
      <c r="D113" s="114"/>
      <c r="E113" s="114"/>
      <c r="F113" s="26"/>
      <c r="G113" s="26"/>
    </row>
    <row r="114" spans="1:7">
      <c r="A114" s="137" t="s">
        <v>71</v>
      </c>
      <c r="B114" s="114"/>
      <c r="C114" s="114"/>
      <c r="D114" s="138">
        <f>D95</f>
        <v>31098</v>
      </c>
      <c r="E114" s="114"/>
      <c r="F114" s="26"/>
      <c r="G114" s="26"/>
    </row>
    <row r="115" spans="1:7">
      <c r="A115" s="137" t="s">
        <v>51</v>
      </c>
      <c r="B115" s="114"/>
      <c r="C115" s="114"/>
      <c r="D115" s="139">
        <f>D96</f>
        <v>1080</v>
      </c>
      <c r="E115" s="114"/>
      <c r="F115" s="26"/>
      <c r="G115" s="26"/>
    </row>
    <row r="116" spans="1:7">
      <c r="A116" s="137" t="s">
        <v>49</v>
      </c>
      <c r="B116" s="114"/>
      <c r="C116" s="114"/>
      <c r="D116" s="139">
        <f t="shared" ref="D116:D120" si="0">D97</f>
        <v>9000</v>
      </c>
      <c r="E116" s="114"/>
      <c r="F116" s="26"/>
      <c r="G116" s="26"/>
    </row>
    <row r="117" spans="1:7">
      <c r="A117" s="137" t="s">
        <v>50</v>
      </c>
      <c r="B117" s="114"/>
      <c r="C117" s="114"/>
      <c r="D117" s="139">
        <f t="shared" si="0"/>
        <v>12500</v>
      </c>
      <c r="E117" s="114"/>
      <c r="F117" s="26"/>
      <c r="G117" s="26"/>
    </row>
    <row r="118" spans="1:7">
      <c r="A118" s="137" t="s">
        <v>72</v>
      </c>
      <c r="B118" s="114"/>
      <c r="C118" s="114"/>
      <c r="D118" s="139">
        <f t="shared" si="0"/>
        <v>6300</v>
      </c>
      <c r="E118" s="114"/>
      <c r="F118" s="26"/>
      <c r="G118" s="26"/>
    </row>
    <row r="119" spans="1:7">
      <c r="A119" s="137" t="s">
        <v>73</v>
      </c>
      <c r="B119" s="114"/>
      <c r="C119" s="114"/>
      <c r="D119" s="139">
        <f t="shared" si="0"/>
        <v>7000</v>
      </c>
      <c r="E119" s="114"/>
      <c r="F119" s="26"/>
      <c r="G119" s="26"/>
    </row>
    <row r="120" spans="1:7">
      <c r="A120" s="137" t="s">
        <v>52</v>
      </c>
      <c r="B120" s="114"/>
      <c r="C120" s="114"/>
      <c r="D120" s="139">
        <f t="shared" si="0"/>
        <v>720</v>
      </c>
      <c r="E120" s="114"/>
      <c r="F120" s="26"/>
      <c r="G120" s="26"/>
    </row>
    <row r="121" spans="1:7">
      <c r="A121" s="137" t="s">
        <v>74</v>
      </c>
      <c r="B121" s="114"/>
      <c r="C121" s="114"/>
      <c r="D121" s="216">
        <f>D102</f>
        <v>71.013698630136986</v>
      </c>
      <c r="E121" s="114"/>
      <c r="F121" s="26"/>
      <c r="G121" s="26"/>
    </row>
    <row r="122" spans="1:7">
      <c r="A122" s="141" t="s">
        <v>78</v>
      </c>
      <c r="B122" s="114"/>
      <c r="C122" s="114"/>
      <c r="D122" s="114"/>
      <c r="E122" s="139">
        <f>SUM(D114:D121)</f>
        <v>67769.013698630137</v>
      </c>
      <c r="F122" s="26"/>
      <c r="G122" s="26"/>
    </row>
    <row r="123" spans="1:7" ht="15.75" thickBot="1">
      <c r="A123" s="142" t="s">
        <v>79</v>
      </c>
      <c r="B123" s="114"/>
      <c r="C123" s="114"/>
      <c r="D123" s="114"/>
      <c r="E123" s="143">
        <f>E112-E122</f>
        <v>32630.986301369863</v>
      </c>
      <c r="F123" s="26"/>
      <c r="G123" s="26"/>
    </row>
    <row r="124" spans="1:7" ht="15.75" thickTop="1">
      <c r="A124" s="26"/>
      <c r="B124" s="26"/>
      <c r="C124" s="26"/>
      <c r="D124" s="26"/>
      <c r="E124" s="26"/>
      <c r="F124" s="26"/>
      <c r="G124" s="26"/>
    </row>
    <row r="125" spans="1:7">
      <c r="A125" s="145" t="s">
        <v>41</v>
      </c>
      <c r="B125" s="145"/>
      <c r="C125" s="145"/>
      <c r="D125" s="145"/>
      <c r="E125" s="145"/>
      <c r="F125" s="145"/>
      <c r="G125" s="26"/>
    </row>
    <row r="126" spans="1:7">
      <c r="A126" s="145" t="s">
        <v>80</v>
      </c>
      <c r="B126" s="145"/>
      <c r="C126" s="145"/>
      <c r="D126" s="145"/>
      <c r="E126" s="145"/>
      <c r="F126" s="145"/>
      <c r="G126" s="26"/>
    </row>
    <row r="127" spans="1:7" ht="15.75" thickBot="1">
      <c r="A127" s="156" t="s">
        <v>42</v>
      </c>
      <c r="B127" s="156"/>
      <c r="C127" s="156"/>
      <c r="D127" s="156"/>
      <c r="E127" s="156"/>
      <c r="F127" s="156"/>
      <c r="G127" s="26"/>
    </row>
    <row r="128" spans="1:7">
      <c r="A128" s="43"/>
      <c r="B128" s="43"/>
      <c r="C128" s="43"/>
      <c r="D128" s="43"/>
      <c r="E128" s="43"/>
      <c r="F128" s="43"/>
      <c r="G128" s="26"/>
    </row>
    <row r="129" spans="1:7">
      <c r="A129" s="163" t="s">
        <v>81</v>
      </c>
      <c r="B129" s="163"/>
      <c r="C129" s="163"/>
      <c r="D129" s="163"/>
      <c r="E129" s="163"/>
      <c r="F129" s="163"/>
      <c r="G129" s="26"/>
    </row>
    <row r="130" spans="1:7">
      <c r="A130" s="217" t="s">
        <v>82</v>
      </c>
      <c r="B130" s="218"/>
      <c r="C130" s="114"/>
      <c r="D130" s="114"/>
      <c r="E130" s="114"/>
      <c r="F130" s="114"/>
      <c r="G130" s="26"/>
    </row>
    <row r="131" spans="1:7">
      <c r="A131" s="165" t="s">
        <v>12</v>
      </c>
      <c r="B131" s="114"/>
      <c r="C131" s="114"/>
      <c r="D131" s="114"/>
      <c r="E131" s="114"/>
      <c r="F131" s="113">
        <f>D78</f>
        <v>83700</v>
      </c>
      <c r="G131" s="26"/>
    </row>
    <row r="132" spans="1:7">
      <c r="A132" s="137" t="s">
        <v>83</v>
      </c>
      <c r="B132" s="114"/>
      <c r="C132" s="114"/>
      <c r="D132" s="114"/>
      <c r="E132" s="138">
        <f>D79</f>
        <v>88400</v>
      </c>
      <c r="F132" s="114"/>
      <c r="G132" s="26"/>
    </row>
    <row r="133" spans="1:7">
      <c r="A133" s="137" t="s">
        <v>84</v>
      </c>
      <c r="B133" s="114"/>
      <c r="C133" s="114"/>
      <c r="D133" s="114"/>
      <c r="E133" s="219">
        <f>-E80</f>
        <v>-7050</v>
      </c>
      <c r="F133" s="139">
        <f>SUM(E132,E133)</f>
        <v>81350</v>
      </c>
      <c r="G133" s="26"/>
    </row>
    <row r="134" spans="1:7">
      <c r="A134" s="165" t="s">
        <v>14</v>
      </c>
      <c r="B134" s="114"/>
      <c r="C134" s="114"/>
      <c r="D134" s="114"/>
      <c r="E134" s="114"/>
      <c r="F134" s="139">
        <f>D81</f>
        <v>1960</v>
      </c>
      <c r="G134" s="26"/>
    </row>
    <row r="135" spans="1:7">
      <c r="A135" s="137" t="s">
        <v>45</v>
      </c>
      <c r="B135" s="114"/>
      <c r="C135" s="114"/>
      <c r="D135" s="114"/>
      <c r="E135" s="114"/>
      <c r="F135" s="139">
        <f>D82</f>
        <v>6000</v>
      </c>
      <c r="G135" s="26"/>
    </row>
    <row r="136" spans="1:7">
      <c r="A136" s="137" t="s">
        <v>67</v>
      </c>
      <c r="B136" s="114"/>
      <c r="C136" s="114"/>
      <c r="D136" s="114"/>
      <c r="E136" s="114"/>
      <c r="F136" s="139">
        <f>D83</f>
        <v>750</v>
      </c>
      <c r="G136" s="26"/>
    </row>
    <row r="137" spans="1:7">
      <c r="A137" s="141" t="s">
        <v>85</v>
      </c>
      <c r="B137" s="114"/>
      <c r="C137" s="114"/>
      <c r="D137" s="114"/>
      <c r="E137" s="114"/>
      <c r="F137" s="168">
        <f>SUM(F131:F136)</f>
        <v>173760</v>
      </c>
      <c r="G137" s="26"/>
    </row>
    <row r="138" spans="1:7">
      <c r="A138" s="165" t="s">
        <v>15</v>
      </c>
      <c r="B138" s="114"/>
      <c r="C138" s="114"/>
      <c r="D138" s="114"/>
      <c r="E138" s="139">
        <f>D84</f>
        <v>85000</v>
      </c>
      <c r="F138" s="114"/>
      <c r="G138" s="26"/>
    </row>
    <row r="139" spans="1:7">
      <c r="A139" s="137" t="s">
        <v>86</v>
      </c>
      <c r="B139" s="114"/>
      <c r="C139" s="114"/>
      <c r="D139" s="114"/>
      <c r="E139" s="219">
        <f>-E85</f>
        <v>-13250</v>
      </c>
      <c r="F139" s="140">
        <f>SUM(E138,E139)</f>
        <v>71750</v>
      </c>
      <c r="G139" s="26"/>
    </row>
    <row r="140" spans="1:7" ht="15.75" thickBot="1">
      <c r="A140" s="141" t="s">
        <v>87</v>
      </c>
      <c r="B140" s="114"/>
      <c r="C140" s="114"/>
      <c r="D140" s="114"/>
      <c r="E140" s="114"/>
      <c r="F140" s="118">
        <f>SUM(F137:F139)</f>
        <v>245510</v>
      </c>
      <c r="G140" s="26"/>
    </row>
    <row r="141" spans="1:7" ht="15.75" thickTop="1">
      <c r="A141" s="43"/>
      <c r="B141" s="43"/>
      <c r="C141" s="43"/>
      <c r="D141" s="43"/>
      <c r="E141" s="43"/>
      <c r="F141" s="43"/>
      <c r="G141" s="26"/>
    </row>
    <row r="142" spans="1:7">
      <c r="A142" s="220" t="s">
        <v>88</v>
      </c>
      <c r="B142" s="220"/>
      <c r="C142" s="220"/>
      <c r="D142" s="220"/>
      <c r="E142" s="220"/>
      <c r="F142" s="220"/>
      <c r="G142" s="26"/>
    </row>
    <row r="143" spans="1:7">
      <c r="A143" s="217" t="s">
        <v>89</v>
      </c>
      <c r="B143" s="114"/>
      <c r="C143" s="114"/>
      <c r="D143" s="114"/>
      <c r="E143" s="114"/>
      <c r="F143" s="114"/>
      <c r="G143" s="26"/>
    </row>
    <row r="144" spans="1:7">
      <c r="A144" s="137" t="s">
        <v>16</v>
      </c>
      <c r="B144" s="114"/>
      <c r="C144" s="114"/>
      <c r="D144" s="114"/>
      <c r="E144" s="114"/>
      <c r="F144" s="113">
        <f>E86</f>
        <v>6900</v>
      </c>
      <c r="G144" s="26"/>
    </row>
    <row r="145" spans="1:9">
      <c r="A145" s="137" t="s">
        <v>68</v>
      </c>
      <c r="B145" s="114"/>
      <c r="C145" s="114"/>
      <c r="D145" s="114"/>
      <c r="E145" s="114"/>
      <c r="F145" s="139">
        <f>E87</f>
        <v>71.013698630136986</v>
      </c>
      <c r="G145" s="26"/>
    </row>
    <row r="146" spans="1:9">
      <c r="A146" s="137" t="s">
        <v>69</v>
      </c>
      <c r="B146" s="114"/>
      <c r="C146" s="114"/>
      <c r="D146" s="114"/>
      <c r="E146" s="114"/>
      <c r="F146" s="139">
        <f>E88</f>
        <v>2598</v>
      </c>
      <c r="G146" s="26"/>
    </row>
    <row r="147" spans="1:9">
      <c r="A147" s="137" t="s">
        <v>70</v>
      </c>
      <c r="B147" s="114"/>
      <c r="C147" s="114"/>
      <c r="D147" s="114"/>
      <c r="E147" s="114"/>
      <c r="F147" s="139">
        <f>E89</f>
        <v>80000</v>
      </c>
      <c r="G147" s="26"/>
    </row>
    <row r="148" spans="1:9">
      <c r="A148" s="137" t="s">
        <v>47</v>
      </c>
      <c r="B148" s="114"/>
      <c r="C148" s="114"/>
      <c r="D148" s="114"/>
      <c r="E148" s="114"/>
      <c r="F148" s="139">
        <f>E90</f>
        <v>7200</v>
      </c>
      <c r="G148" s="26"/>
    </row>
    <row r="149" spans="1:9">
      <c r="A149" s="167" t="s">
        <v>90</v>
      </c>
      <c r="B149" s="114"/>
      <c r="C149" s="114"/>
      <c r="D149" s="114"/>
      <c r="E149" s="114"/>
      <c r="F149" s="168">
        <f>SUM(F144:F148)</f>
        <v>96769.013698630137</v>
      </c>
      <c r="G149" s="26"/>
    </row>
    <row r="150" spans="1:9">
      <c r="A150" s="149" t="s">
        <v>91</v>
      </c>
      <c r="B150" s="114"/>
      <c r="C150" s="114"/>
      <c r="D150" s="114"/>
      <c r="E150" s="114"/>
      <c r="F150" s="114"/>
      <c r="G150" s="26"/>
    </row>
    <row r="151" spans="1:9">
      <c r="A151" s="137" t="s">
        <v>17</v>
      </c>
      <c r="B151" s="114"/>
      <c r="C151" s="114"/>
      <c r="D151" s="114"/>
      <c r="E151" s="114"/>
      <c r="F151" s="139">
        <f>E91</f>
        <v>35010</v>
      </c>
      <c r="G151" s="26"/>
    </row>
    <row r="152" spans="1:9">
      <c r="A152" s="137" t="s">
        <v>18</v>
      </c>
      <c r="B152" s="114"/>
      <c r="C152" s="114"/>
      <c r="D152" s="114"/>
      <c r="E152" s="114"/>
      <c r="F152" s="139">
        <f>E92+E123-D93</f>
        <v>113730.98630136985</v>
      </c>
      <c r="G152" s="47"/>
      <c r="I152" s="14"/>
    </row>
    <row r="153" spans="1:9" ht="15.75" thickBot="1">
      <c r="A153" s="141" t="s">
        <v>92</v>
      </c>
      <c r="B153" s="114"/>
      <c r="C153" s="114"/>
      <c r="D153" s="114"/>
      <c r="E153" s="114"/>
      <c r="F153" s="118">
        <f>SUM(F149:F152)</f>
        <v>245510</v>
      </c>
      <c r="G153" s="26"/>
    </row>
    <row r="154" spans="1:9" ht="15.75" thickTop="1">
      <c r="A154" s="45"/>
      <c r="B154" s="43"/>
      <c r="C154" s="43"/>
      <c r="D154" s="43"/>
      <c r="E154" s="43"/>
      <c r="F154" s="46"/>
      <c r="G154" s="26"/>
    </row>
    <row r="155" spans="1:9">
      <c r="A155" s="45"/>
      <c r="B155" s="43"/>
      <c r="C155" s="43"/>
      <c r="D155" s="43"/>
      <c r="E155" s="43"/>
      <c r="F155" s="46"/>
      <c r="G155" s="26"/>
    </row>
    <row r="156" spans="1:9">
      <c r="A156" s="197"/>
      <c r="B156" s="145" t="s">
        <v>41</v>
      </c>
      <c r="C156" s="145"/>
      <c r="D156" s="145"/>
      <c r="E156" s="145"/>
      <c r="F156" s="146"/>
      <c r="G156" s="26"/>
    </row>
    <row r="157" spans="1:9">
      <c r="A157" s="197"/>
      <c r="B157" s="145" t="s">
        <v>93</v>
      </c>
      <c r="C157" s="145"/>
      <c r="D157" s="145"/>
      <c r="E157" s="145"/>
      <c r="F157" s="146"/>
      <c r="G157" s="26"/>
    </row>
    <row r="158" spans="1:9" ht="15.75" thickBot="1">
      <c r="A158" s="155"/>
      <c r="B158" s="156" t="s">
        <v>76</v>
      </c>
      <c r="C158" s="157"/>
      <c r="D158" s="157"/>
      <c r="E158" s="157"/>
      <c r="F158" s="158"/>
      <c r="G158" s="26"/>
    </row>
    <row r="159" spans="1:9">
      <c r="A159" s="149" t="s">
        <v>94</v>
      </c>
      <c r="B159" s="150"/>
      <c r="C159" s="150"/>
      <c r="D159" s="150"/>
      <c r="E159" s="150"/>
      <c r="F159" s="113">
        <f>E19</f>
        <v>161100</v>
      </c>
      <c r="G159" s="26"/>
    </row>
    <row r="160" spans="1:9">
      <c r="A160" s="149" t="s">
        <v>95</v>
      </c>
      <c r="B160" s="150"/>
      <c r="C160" s="150"/>
      <c r="D160" s="150"/>
      <c r="E160" s="151"/>
      <c r="F160" s="221">
        <f>E123</f>
        <v>32630.986301369863</v>
      </c>
      <c r="G160" s="26"/>
    </row>
    <row r="161" spans="1:7">
      <c r="A161" s="114"/>
      <c r="B161" s="153"/>
      <c r="C161" s="154"/>
      <c r="D161" s="154"/>
      <c r="E161" s="154"/>
      <c r="F161" s="139">
        <f>SUM(F159:F160)</f>
        <v>193730.98630136985</v>
      </c>
      <c r="G161" s="26"/>
    </row>
    <row r="162" spans="1:7">
      <c r="A162" s="110" t="s">
        <v>96</v>
      </c>
      <c r="B162" s="153"/>
      <c r="C162" s="114"/>
      <c r="D162" s="114"/>
      <c r="E162" s="114"/>
      <c r="F162" s="222">
        <f>D93</f>
        <v>80000</v>
      </c>
      <c r="G162" s="26"/>
    </row>
    <row r="163" spans="1:7" ht="15.75" thickBot="1">
      <c r="A163" s="110" t="s">
        <v>97</v>
      </c>
      <c r="B163" s="114"/>
      <c r="C163" s="114"/>
      <c r="D163" s="114"/>
      <c r="E163" s="114"/>
      <c r="F163" s="118">
        <f>SUM(F161-F162)</f>
        <v>113730.98630136985</v>
      </c>
      <c r="G163" s="26"/>
    </row>
    <row r="164" spans="1:7" ht="15.75" thickTop="1">
      <c r="A164" s="26"/>
      <c r="B164" s="26"/>
      <c r="C164" s="26"/>
      <c r="D164" s="26"/>
      <c r="E164" s="26"/>
      <c r="F164" s="26"/>
      <c r="G164" s="26"/>
    </row>
    <row r="165" spans="1:7" ht="29.25" customHeight="1">
      <c r="A165" s="81" t="s">
        <v>198</v>
      </c>
      <c r="B165" s="81"/>
      <c r="C165" s="81"/>
      <c r="D165" s="81"/>
      <c r="E165" s="81"/>
      <c r="F165" s="81"/>
      <c r="G165" s="81"/>
    </row>
    <row r="166" spans="1:7">
      <c r="A166" s="26"/>
      <c r="B166" s="26"/>
      <c r="C166" s="26"/>
      <c r="D166" s="26"/>
      <c r="E166" s="26"/>
      <c r="F166" s="26"/>
      <c r="G166" s="26"/>
    </row>
    <row r="167" spans="1:7" ht="149.25" customHeight="1">
      <c r="A167" s="80" t="s">
        <v>98</v>
      </c>
      <c r="B167" s="80"/>
      <c r="C167" s="80"/>
      <c r="D167" s="80"/>
      <c r="E167" s="80"/>
      <c r="F167" s="80"/>
      <c r="G167" s="80"/>
    </row>
    <row r="168" spans="1:7">
      <c r="A168" s="26"/>
      <c r="B168" s="26"/>
      <c r="C168" s="26"/>
      <c r="D168" s="26"/>
      <c r="E168" s="26"/>
      <c r="F168" s="26"/>
      <c r="G168" s="26"/>
    </row>
  </sheetData>
  <mergeCells count="95">
    <mergeCell ref="A129:F129"/>
    <mergeCell ref="A142:F142"/>
    <mergeCell ref="A46:G46"/>
    <mergeCell ref="A49:G49"/>
    <mergeCell ref="A52:G52"/>
    <mergeCell ref="A55:G55"/>
    <mergeCell ref="A58:G58"/>
    <mergeCell ref="A61:G61"/>
    <mergeCell ref="A64:G64"/>
    <mergeCell ref="A67:G67"/>
    <mergeCell ref="A70:G70"/>
    <mergeCell ref="A1:G1"/>
    <mergeCell ref="A73:E73"/>
    <mergeCell ref="A74:E74"/>
    <mergeCell ref="A75:E75"/>
    <mergeCell ref="A108:E108"/>
    <mergeCell ref="A2:G2"/>
    <mergeCell ref="A3:G3"/>
    <mergeCell ref="B5:E5"/>
    <mergeCell ref="B6:E6"/>
    <mergeCell ref="B7:E7"/>
    <mergeCell ref="A10:C10"/>
    <mergeCell ref="A11:C11"/>
    <mergeCell ref="A23:C23"/>
    <mergeCell ref="A12:C12"/>
    <mergeCell ref="A13:C13"/>
    <mergeCell ref="A14:C14"/>
    <mergeCell ref="A15:C15"/>
    <mergeCell ref="A16:C16"/>
    <mergeCell ref="A17:C17"/>
    <mergeCell ref="A18:C18"/>
    <mergeCell ref="A19:C19"/>
    <mergeCell ref="A20:C20"/>
    <mergeCell ref="A21:C21"/>
    <mergeCell ref="A22:C22"/>
    <mergeCell ref="A24:C24"/>
    <mergeCell ref="A25:C25"/>
    <mergeCell ref="A40:G41"/>
    <mergeCell ref="A44:A45"/>
    <mergeCell ref="B44:E44"/>
    <mergeCell ref="B45:E45"/>
    <mergeCell ref="A29:E29"/>
    <mergeCell ref="A30:F30"/>
    <mergeCell ref="A31:C31"/>
    <mergeCell ref="A47:A48"/>
    <mergeCell ref="B47:E47"/>
    <mergeCell ref="B48:E48"/>
    <mergeCell ref="A50:A51"/>
    <mergeCell ref="B50:E50"/>
    <mergeCell ref="B51:E51"/>
    <mergeCell ref="A53:A54"/>
    <mergeCell ref="B53:E53"/>
    <mergeCell ref="B54:E54"/>
    <mergeCell ref="A56:A57"/>
    <mergeCell ref="B56:E56"/>
    <mergeCell ref="B57:E57"/>
    <mergeCell ref="A59:A60"/>
    <mergeCell ref="B59:E59"/>
    <mergeCell ref="B60:E60"/>
    <mergeCell ref="A62:A63"/>
    <mergeCell ref="B62:E62"/>
    <mergeCell ref="B63:E63"/>
    <mergeCell ref="A80:C80"/>
    <mergeCell ref="A65:A66"/>
    <mergeCell ref="B65:E65"/>
    <mergeCell ref="B66:E66"/>
    <mergeCell ref="A68:A69"/>
    <mergeCell ref="B68:E68"/>
    <mergeCell ref="B69:E69"/>
    <mergeCell ref="A78:C78"/>
    <mergeCell ref="A79:C79"/>
    <mergeCell ref="A99:C99"/>
    <mergeCell ref="A81:C81"/>
    <mergeCell ref="A82:C82"/>
    <mergeCell ref="A84:C84"/>
    <mergeCell ref="A85:C85"/>
    <mergeCell ref="A87:C87"/>
    <mergeCell ref="A91:C91"/>
    <mergeCell ref="A92:C92"/>
    <mergeCell ref="A94:C94"/>
    <mergeCell ref="A95:C95"/>
    <mergeCell ref="A96:C96"/>
    <mergeCell ref="A97:C97"/>
    <mergeCell ref="A101:C101"/>
    <mergeCell ref="A106:G106"/>
    <mergeCell ref="A109:E109"/>
    <mergeCell ref="A110:E110"/>
    <mergeCell ref="A127:F127"/>
    <mergeCell ref="A125:F125"/>
    <mergeCell ref="A126:F126"/>
    <mergeCell ref="B156:E156"/>
    <mergeCell ref="B157:E157"/>
    <mergeCell ref="B158:E158"/>
    <mergeCell ref="A165:G165"/>
    <mergeCell ref="A167:G167"/>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election activeCell="A2" sqref="A2:G2"/>
    </sheetView>
  </sheetViews>
  <sheetFormatPr defaultRowHeight="15"/>
  <cols>
    <col min="1" max="1" width="13.140625" style="84" customWidth="1"/>
    <col min="2" max="3" width="12.140625" style="84" customWidth="1"/>
    <col min="4" max="4" width="9.140625" style="84"/>
    <col min="5" max="5" width="12.28515625" style="84" customWidth="1"/>
    <col min="6" max="16384" width="9.140625" style="84"/>
  </cols>
  <sheetData>
    <row r="1" spans="1:13">
      <c r="A1" s="83" t="s">
        <v>152</v>
      </c>
      <c r="B1" s="83"/>
      <c r="C1" s="83"/>
      <c r="D1" s="83"/>
      <c r="E1" s="83"/>
      <c r="F1" s="83"/>
      <c r="G1" s="83"/>
    </row>
    <row r="2" spans="1:13" ht="50.25" customHeight="1">
      <c r="A2" s="74" t="s">
        <v>143</v>
      </c>
      <c r="B2" s="74"/>
      <c r="C2" s="74"/>
      <c r="D2" s="74"/>
      <c r="E2" s="74"/>
      <c r="F2" s="74"/>
      <c r="G2" s="74"/>
      <c r="I2" s="5"/>
      <c r="J2" s="5"/>
      <c r="K2" s="5"/>
      <c r="L2" s="5"/>
      <c r="M2" s="5"/>
    </row>
    <row r="3" spans="1:13">
      <c r="A3" s="59"/>
      <c r="B3" s="59"/>
      <c r="C3" s="59"/>
      <c r="D3" s="59"/>
      <c r="E3" s="59"/>
      <c r="F3" s="59"/>
      <c r="G3" s="59"/>
    </row>
    <row r="4" spans="1:13">
      <c r="A4" s="60" t="s">
        <v>4</v>
      </c>
      <c r="B4" s="60"/>
      <c r="C4" s="60"/>
      <c r="D4" s="60"/>
      <c r="E4" s="60"/>
      <c r="F4" s="60"/>
      <c r="G4" s="60"/>
    </row>
    <row r="5" spans="1:13">
      <c r="A5" s="60"/>
      <c r="B5" s="60"/>
      <c r="C5" s="60"/>
      <c r="D5" s="60"/>
      <c r="E5" s="60"/>
      <c r="F5" s="60"/>
      <c r="G5" s="60"/>
    </row>
    <row r="6" spans="1:13">
      <c r="A6" s="2"/>
      <c r="B6" s="2"/>
      <c r="C6" s="2"/>
      <c r="D6" s="2"/>
      <c r="E6" s="2"/>
      <c r="F6" s="2"/>
      <c r="G6" s="2"/>
    </row>
    <row r="7" spans="1:13" ht="34.5" customHeight="1">
      <c r="A7" s="2" t="s">
        <v>121</v>
      </c>
      <c r="B7" s="96"/>
      <c r="C7" s="95"/>
      <c r="D7" s="95"/>
      <c r="E7" s="95"/>
    </row>
    <row r="8" spans="1:13">
      <c r="A8" s="2"/>
      <c r="B8" s="2"/>
      <c r="C8" s="2"/>
      <c r="D8" s="2"/>
    </row>
    <row r="9" spans="1:13">
      <c r="A9" s="9" t="s">
        <v>123</v>
      </c>
      <c r="B9" s="9"/>
      <c r="C9" s="2"/>
      <c r="D9" s="2"/>
      <c r="E9" s="2"/>
      <c r="F9" s="2"/>
      <c r="G9" s="2"/>
    </row>
    <row r="10" spans="1:13">
      <c r="A10" s="89" t="s">
        <v>5</v>
      </c>
      <c r="B10" s="93"/>
      <c r="C10" s="2"/>
      <c r="D10" s="2"/>
      <c r="E10" s="2"/>
      <c r="F10" s="2"/>
      <c r="G10" s="2"/>
    </row>
    <row r="11" spans="1:13">
      <c r="A11" s="89" t="s">
        <v>6</v>
      </c>
      <c r="B11" s="91"/>
      <c r="C11" s="9"/>
      <c r="D11" s="2"/>
      <c r="E11" s="2"/>
      <c r="F11" s="2"/>
      <c r="G11" s="2"/>
    </row>
    <row r="12" spans="1:13">
      <c r="A12" s="89" t="s">
        <v>7</v>
      </c>
      <c r="B12" s="92"/>
      <c r="C12" s="2"/>
      <c r="D12" s="2"/>
      <c r="E12" s="2"/>
      <c r="F12" s="2"/>
      <c r="G12" s="2"/>
    </row>
    <row r="13" spans="1:13">
      <c r="A13" s="89" t="s">
        <v>8</v>
      </c>
      <c r="B13" s="93"/>
      <c r="C13" s="2"/>
      <c r="D13" s="2"/>
      <c r="E13" s="2"/>
      <c r="F13" s="2"/>
      <c r="G13" s="2"/>
    </row>
    <row r="14" spans="1:13">
      <c r="A14" s="89" t="s">
        <v>9</v>
      </c>
      <c r="B14" s="93"/>
      <c r="C14" s="2"/>
      <c r="D14" s="2"/>
      <c r="E14" s="2"/>
      <c r="F14" s="2"/>
      <c r="G14" s="2"/>
    </row>
    <row r="15" spans="1:13">
      <c r="A15" s="89" t="s">
        <v>10</v>
      </c>
      <c r="B15" s="92"/>
      <c r="C15" s="2"/>
      <c r="D15" s="2"/>
      <c r="E15" s="2"/>
      <c r="F15" s="2"/>
      <c r="G15" s="2"/>
    </row>
    <row r="16" spans="1:13">
      <c r="A16" s="2"/>
      <c r="B16" s="2"/>
      <c r="C16" s="2"/>
      <c r="D16" s="2"/>
      <c r="E16" s="2"/>
      <c r="F16" s="2"/>
      <c r="G16" s="2"/>
    </row>
    <row r="17" spans="1:7">
      <c r="A17" s="2" t="s">
        <v>3</v>
      </c>
      <c r="B17" s="97"/>
      <c r="C17" s="97"/>
      <c r="D17" s="9"/>
      <c r="E17" s="2"/>
      <c r="F17" s="2"/>
      <c r="G17" s="2"/>
    </row>
    <row r="18" spans="1:7">
      <c r="A18" s="2"/>
      <c r="B18" s="2"/>
      <c r="C18" s="2"/>
      <c r="D18" s="2"/>
      <c r="E18" s="2"/>
      <c r="F18" s="2"/>
      <c r="G18" s="2"/>
    </row>
    <row r="19" spans="1:7">
      <c r="A19" s="61"/>
      <c r="B19" s="61"/>
      <c r="C19" s="61"/>
      <c r="D19" s="61"/>
      <c r="E19" s="61"/>
      <c r="F19" s="61"/>
      <c r="G19" s="61"/>
    </row>
  </sheetData>
  <mergeCells count="7">
    <mergeCell ref="A19:G19"/>
    <mergeCell ref="A1:G1"/>
    <mergeCell ref="A2:G2"/>
    <mergeCell ref="A3:G3"/>
    <mergeCell ref="A4:G5"/>
    <mergeCell ref="C7:E7"/>
    <mergeCell ref="B17:C1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election activeCell="A3" sqref="A3:G3"/>
    </sheetView>
  </sheetViews>
  <sheetFormatPr defaultRowHeight="15"/>
  <cols>
    <col min="1" max="1" width="13.140625" customWidth="1"/>
    <col min="2" max="3" width="12.140625" customWidth="1"/>
    <col min="5" max="5" width="12.28515625" customWidth="1"/>
  </cols>
  <sheetData>
    <row r="1" spans="1:13" s="84" customFormat="1">
      <c r="A1" s="83" t="s">
        <v>137</v>
      </c>
      <c r="B1" s="83"/>
      <c r="C1" s="83"/>
      <c r="D1" s="83"/>
      <c r="E1" s="83"/>
      <c r="F1" s="83"/>
      <c r="G1" s="83"/>
    </row>
    <row r="2" spans="1:13" ht="50.25" customHeight="1">
      <c r="A2" s="74" t="s">
        <v>143</v>
      </c>
      <c r="B2" s="74"/>
      <c r="C2" s="74"/>
      <c r="D2" s="74"/>
      <c r="E2" s="74"/>
      <c r="F2" s="74"/>
      <c r="G2" s="74"/>
      <c r="I2" s="5"/>
      <c r="J2" s="5"/>
      <c r="K2" s="5"/>
      <c r="L2" s="5"/>
      <c r="M2" s="5"/>
    </row>
    <row r="3" spans="1:13">
      <c r="A3" s="59"/>
      <c r="B3" s="59"/>
      <c r="C3" s="59"/>
      <c r="D3" s="59"/>
      <c r="E3" s="59"/>
      <c r="F3" s="59"/>
      <c r="G3" s="59"/>
    </row>
    <row r="4" spans="1:13">
      <c r="A4" s="60" t="s">
        <v>4</v>
      </c>
      <c r="B4" s="60"/>
      <c r="C4" s="60"/>
      <c r="D4" s="60"/>
      <c r="E4" s="60"/>
      <c r="F4" s="60"/>
      <c r="G4" s="60"/>
    </row>
    <row r="5" spans="1:13">
      <c r="A5" s="60"/>
      <c r="B5" s="60"/>
      <c r="C5" s="60"/>
      <c r="D5" s="60"/>
      <c r="E5" s="60"/>
      <c r="F5" s="60"/>
      <c r="G5" s="60"/>
    </row>
    <row r="6" spans="1:13">
      <c r="A6" s="2"/>
      <c r="B6" s="2"/>
      <c r="C6" s="2"/>
      <c r="D6" s="2"/>
      <c r="E6" s="2"/>
      <c r="F6" s="2"/>
      <c r="G6" s="2"/>
    </row>
    <row r="7" spans="1:13" ht="34.5" customHeight="1">
      <c r="A7" s="2" t="s">
        <v>121</v>
      </c>
      <c r="B7" s="96">
        <f>3152/10000</f>
        <v>0.31519999999999998</v>
      </c>
      <c r="C7" s="95" t="s">
        <v>122</v>
      </c>
      <c r="D7" s="95"/>
      <c r="E7" s="95"/>
    </row>
    <row r="8" spans="1:13">
      <c r="A8" s="2"/>
      <c r="B8" s="2"/>
      <c r="C8" s="2"/>
      <c r="D8" s="2"/>
    </row>
    <row r="9" spans="1:13">
      <c r="A9" s="9" t="s">
        <v>123</v>
      </c>
      <c r="B9" s="9"/>
      <c r="C9" s="2"/>
      <c r="D9" s="2"/>
      <c r="E9" s="2"/>
      <c r="F9" s="2"/>
      <c r="G9" s="2"/>
    </row>
    <row r="10" spans="1:13">
      <c r="A10" s="89" t="s">
        <v>5</v>
      </c>
      <c r="B10" s="93">
        <v>-3152</v>
      </c>
      <c r="C10" s="2"/>
      <c r="D10" s="2"/>
      <c r="E10" s="2"/>
      <c r="F10" s="2"/>
      <c r="G10" s="2"/>
    </row>
    <row r="11" spans="1:13">
      <c r="A11" s="89" t="s">
        <v>6</v>
      </c>
      <c r="B11" s="91" t="s">
        <v>11</v>
      </c>
      <c r="C11" s="9"/>
      <c r="D11" s="2"/>
      <c r="E11" s="2"/>
      <c r="F11" s="2"/>
      <c r="G11" s="2"/>
    </row>
    <row r="12" spans="1:13">
      <c r="A12" s="89" t="s">
        <v>7</v>
      </c>
      <c r="B12" s="92">
        <v>15</v>
      </c>
      <c r="C12" s="2"/>
      <c r="D12" s="2"/>
      <c r="E12" s="2"/>
      <c r="F12" s="2"/>
      <c r="G12" s="2"/>
    </row>
    <row r="13" spans="1:13">
      <c r="A13" s="89" t="s">
        <v>8</v>
      </c>
      <c r="B13" s="93">
        <v>0</v>
      </c>
      <c r="C13" s="2"/>
      <c r="D13" s="2"/>
      <c r="E13" s="2"/>
      <c r="F13" s="2"/>
      <c r="G13" s="2"/>
    </row>
    <row r="14" spans="1:13">
      <c r="A14" s="89" t="s">
        <v>9</v>
      </c>
      <c r="B14" s="93">
        <v>10000</v>
      </c>
      <c r="C14" s="2"/>
      <c r="D14" s="2"/>
      <c r="E14" s="2"/>
      <c r="F14" s="2"/>
      <c r="G14" s="2"/>
    </row>
    <row r="15" spans="1:13">
      <c r="A15" s="89" t="s">
        <v>10</v>
      </c>
      <c r="B15" s="92">
        <v>0</v>
      </c>
      <c r="C15" s="2"/>
      <c r="D15" s="2"/>
      <c r="E15" s="2"/>
      <c r="F15" s="2"/>
      <c r="G15" s="2"/>
    </row>
    <row r="16" spans="1:13">
      <c r="A16" s="2"/>
      <c r="B16" s="2"/>
      <c r="C16" s="2"/>
      <c r="D16" s="2"/>
      <c r="E16" s="2"/>
      <c r="F16" s="2"/>
      <c r="G16" s="2"/>
    </row>
    <row r="17" spans="1:7">
      <c r="A17" s="2" t="s">
        <v>3</v>
      </c>
      <c r="B17" s="97">
        <f>RATE(B12,0,B10,B14,0)</f>
        <v>8.0009525927212582E-2</v>
      </c>
      <c r="C17" s="97"/>
      <c r="D17" s="9" t="s">
        <v>39</v>
      </c>
      <c r="E17" s="2"/>
      <c r="F17" s="2"/>
      <c r="G17" s="2"/>
    </row>
    <row r="18" spans="1:7">
      <c r="A18" s="2"/>
      <c r="B18" s="2"/>
      <c r="C18" s="2"/>
      <c r="D18" s="2"/>
      <c r="E18" s="2"/>
      <c r="F18" s="2"/>
      <c r="G18" s="2"/>
    </row>
    <row r="19" spans="1:7">
      <c r="A19" s="61"/>
      <c r="B19" s="61"/>
      <c r="C19" s="61"/>
      <c r="D19" s="61"/>
      <c r="E19" s="61"/>
      <c r="F19" s="61"/>
      <c r="G19" s="61"/>
    </row>
  </sheetData>
  <mergeCells count="7">
    <mergeCell ref="A1:G1"/>
    <mergeCell ref="A2:G2"/>
    <mergeCell ref="A3:G3"/>
    <mergeCell ref="A4:G5"/>
    <mergeCell ref="B17:C17"/>
    <mergeCell ref="A19:G19"/>
    <mergeCell ref="C7:E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activeCell="A2" sqref="A2:G2"/>
    </sheetView>
  </sheetViews>
  <sheetFormatPr defaultRowHeight="15"/>
  <cols>
    <col min="1" max="1" width="13.140625" style="84" customWidth="1"/>
    <col min="2" max="3" width="12.140625" style="84" customWidth="1"/>
    <col min="4" max="4" width="9.140625" style="84"/>
    <col min="5" max="5" width="12.28515625" style="84" customWidth="1"/>
    <col min="6" max="6" width="10.140625" style="84" bestFit="1" customWidth="1"/>
    <col min="7" max="16384" width="9.140625" style="84"/>
  </cols>
  <sheetData>
    <row r="1" spans="1:13">
      <c r="A1" s="83" t="s">
        <v>153</v>
      </c>
      <c r="B1" s="83"/>
      <c r="C1" s="83"/>
      <c r="D1" s="83"/>
      <c r="E1" s="83"/>
      <c r="F1" s="83"/>
      <c r="G1" s="83"/>
    </row>
    <row r="2" spans="1:13" ht="45" customHeight="1">
      <c r="A2" s="74" t="s">
        <v>142</v>
      </c>
      <c r="B2" s="74"/>
      <c r="C2" s="74"/>
      <c r="D2" s="74"/>
      <c r="E2" s="74"/>
      <c r="F2" s="74"/>
      <c r="G2" s="74"/>
      <c r="I2" s="5"/>
      <c r="J2" s="5"/>
      <c r="K2" s="5"/>
      <c r="L2" s="5"/>
      <c r="M2" s="5"/>
    </row>
    <row r="3" spans="1:13">
      <c r="A3" s="59"/>
      <c r="B3" s="59"/>
      <c r="C3" s="59"/>
      <c r="D3" s="59"/>
      <c r="E3" s="59"/>
      <c r="F3" s="59"/>
      <c r="G3" s="59"/>
    </row>
    <row r="4" spans="1:13">
      <c r="A4" s="60" t="s">
        <v>4</v>
      </c>
      <c r="B4" s="60"/>
      <c r="C4" s="60"/>
      <c r="D4" s="60"/>
      <c r="E4" s="60"/>
      <c r="F4" s="60"/>
      <c r="G4" s="60"/>
    </row>
    <row r="5" spans="1:13">
      <c r="A5" s="60"/>
      <c r="B5" s="60"/>
      <c r="C5" s="60"/>
      <c r="D5" s="60"/>
      <c r="E5" s="60"/>
      <c r="F5" s="60"/>
      <c r="G5" s="60"/>
    </row>
    <row r="6" spans="1:13">
      <c r="A6" s="2"/>
      <c r="B6" s="2"/>
      <c r="C6" s="2"/>
      <c r="D6" s="2"/>
      <c r="E6" s="2"/>
      <c r="F6" s="2"/>
      <c r="G6" s="2"/>
    </row>
    <row r="7" spans="1:13">
      <c r="A7" s="2" t="s">
        <v>121</v>
      </c>
      <c r="G7" s="2"/>
    </row>
    <row r="8" spans="1:13">
      <c r="A8" s="48" t="s">
        <v>125</v>
      </c>
      <c r="B8" s="2"/>
      <c r="D8" s="88"/>
      <c r="G8" s="2"/>
    </row>
    <row r="9" spans="1:13">
      <c r="A9" s="9" t="s">
        <v>126</v>
      </c>
      <c r="B9" s="2"/>
      <c r="C9" s="2"/>
      <c r="D9" s="88"/>
      <c r="G9" s="2"/>
    </row>
    <row r="10" spans="1:13" ht="15.75" thickBot="1">
      <c r="A10" s="2"/>
      <c r="B10" s="2"/>
      <c r="C10" s="2"/>
      <c r="D10" s="98"/>
      <c r="G10" s="2"/>
    </row>
    <row r="11" spans="1:13" ht="15.75" thickTop="1">
      <c r="A11" s="2"/>
      <c r="B11" s="2"/>
      <c r="C11" s="2"/>
      <c r="D11" s="2"/>
      <c r="G11" s="2"/>
    </row>
    <row r="12" spans="1:13">
      <c r="A12" s="30" t="s">
        <v>124</v>
      </c>
      <c r="B12" s="2"/>
      <c r="C12" s="2"/>
      <c r="D12" s="2"/>
      <c r="E12" s="2"/>
      <c r="F12" s="2"/>
      <c r="G12" s="2"/>
    </row>
    <row r="13" spans="1:13">
      <c r="A13" s="89" t="s">
        <v>5</v>
      </c>
      <c r="B13" s="99"/>
      <c r="C13" s="9"/>
      <c r="D13" s="2"/>
      <c r="E13" s="2"/>
      <c r="F13" s="2"/>
      <c r="G13" s="2"/>
    </row>
    <row r="14" spans="1:13">
      <c r="A14" s="89" t="s">
        <v>6</v>
      </c>
      <c r="B14" s="91"/>
      <c r="C14" s="2"/>
      <c r="D14" s="2"/>
      <c r="E14" s="2"/>
      <c r="F14" s="2"/>
      <c r="G14" s="2"/>
    </row>
    <row r="15" spans="1:13">
      <c r="A15" s="89" t="s">
        <v>7</v>
      </c>
      <c r="B15" s="92"/>
      <c r="C15" s="2"/>
      <c r="D15" s="2"/>
      <c r="E15" s="2"/>
      <c r="F15" s="2"/>
      <c r="G15" s="2"/>
    </row>
    <row r="16" spans="1:13">
      <c r="A16" s="89" t="s">
        <v>8</v>
      </c>
      <c r="B16" s="93"/>
      <c r="C16" s="2"/>
      <c r="D16" s="2"/>
      <c r="E16" s="2"/>
      <c r="F16" s="2"/>
      <c r="G16" s="2"/>
    </row>
    <row r="17" spans="1:7">
      <c r="A17" s="89" t="s">
        <v>9</v>
      </c>
      <c r="B17" s="93"/>
      <c r="C17" s="2"/>
      <c r="D17" s="2"/>
      <c r="E17" s="2"/>
      <c r="F17" s="2"/>
      <c r="G17" s="2"/>
    </row>
    <row r="18" spans="1:7">
      <c r="A18" s="89" t="s">
        <v>10</v>
      </c>
      <c r="B18" s="92"/>
      <c r="C18" s="2"/>
      <c r="D18" s="2"/>
      <c r="E18" s="2"/>
      <c r="F18" s="2"/>
      <c r="G18" s="2"/>
    </row>
    <row r="19" spans="1:7">
      <c r="A19" s="2"/>
      <c r="B19" s="2"/>
      <c r="C19" s="2"/>
      <c r="D19" s="2"/>
      <c r="E19" s="2"/>
      <c r="F19" s="2"/>
      <c r="G19" s="2"/>
    </row>
    <row r="20" spans="1:7">
      <c r="A20" s="26" t="s">
        <v>3</v>
      </c>
      <c r="B20" s="100"/>
      <c r="C20" s="100"/>
      <c r="D20" s="2"/>
      <c r="E20" s="2"/>
      <c r="F20" s="2"/>
      <c r="G20" s="2"/>
    </row>
    <row r="21" spans="1:7">
      <c r="A21" s="2"/>
      <c r="B21" s="2"/>
      <c r="C21" s="2"/>
      <c r="D21" s="2"/>
      <c r="E21" s="2"/>
      <c r="F21" s="2"/>
      <c r="G21" s="2"/>
    </row>
    <row r="22" spans="1:7">
      <c r="D22" s="2"/>
      <c r="E22" s="2"/>
      <c r="F22" s="2"/>
      <c r="G22" s="2"/>
    </row>
    <row r="23" spans="1:7">
      <c r="A23" s="2"/>
      <c r="B23" s="2"/>
      <c r="C23" s="2"/>
      <c r="D23" s="2"/>
      <c r="E23" s="2"/>
      <c r="F23" s="2"/>
      <c r="G23" s="2"/>
    </row>
    <row r="24" spans="1:7">
      <c r="A24" s="61"/>
      <c r="B24" s="61"/>
      <c r="C24" s="61"/>
      <c r="D24" s="61"/>
      <c r="E24" s="61"/>
      <c r="F24" s="61"/>
      <c r="G24" s="61"/>
    </row>
  </sheetData>
  <mergeCells count="6">
    <mergeCell ref="A1:G1"/>
    <mergeCell ref="A2:G2"/>
    <mergeCell ref="A3:G3"/>
    <mergeCell ref="A4:G5"/>
    <mergeCell ref="B20:C20"/>
    <mergeCell ref="A24:G24"/>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activeCell="A3" sqref="A3:G3"/>
    </sheetView>
  </sheetViews>
  <sheetFormatPr defaultRowHeight="15"/>
  <cols>
    <col min="1" max="1" width="13.140625" customWidth="1"/>
    <col min="2" max="3" width="12.140625" customWidth="1"/>
    <col min="5" max="5" width="12.28515625" customWidth="1"/>
    <col min="6" max="6" width="10.140625" bestFit="1" customWidth="1"/>
  </cols>
  <sheetData>
    <row r="1" spans="1:13">
      <c r="A1" s="83" t="s">
        <v>138</v>
      </c>
      <c r="B1" s="83"/>
      <c r="C1" s="83"/>
      <c r="D1" s="83"/>
      <c r="E1" s="83"/>
      <c r="F1" s="83"/>
      <c r="G1" s="83"/>
    </row>
    <row r="2" spans="1:13" ht="45" customHeight="1">
      <c r="A2" s="74" t="s">
        <v>141</v>
      </c>
      <c r="B2" s="74"/>
      <c r="C2" s="74"/>
      <c r="D2" s="74"/>
      <c r="E2" s="74"/>
      <c r="F2" s="74"/>
      <c r="G2" s="74"/>
      <c r="H2" s="85"/>
      <c r="I2" s="5"/>
      <c r="J2" s="5"/>
      <c r="K2" s="5"/>
      <c r="L2" s="5"/>
      <c r="M2" s="5"/>
    </row>
    <row r="3" spans="1:13">
      <c r="A3" s="59"/>
      <c r="B3" s="59"/>
      <c r="C3" s="59"/>
      <c r="D3" s="59"/>
      <c r="E3" s="59"/>
      <c r="F3" s="59"/>
      <c r="G3" s="59"/>
    </row>
    <row r="4" spans="1:13">
      <c r="A4" s="60" t="s">
        <v>4</v>
      </c>
      <c r="B4" s="60"/>
      <c r="C4" s="60"/>
      <c r="D4" s="60"/>
      <c r="E4" s="60"/>
      <c r="F4" s="60"/>
      <c r="G4" s="60"/>
    </row>
    <row r="5" spans="1:13">
      <c r="A5" s="60"/>
      <c r="B5" s="60"/>
      <c r="C5" s="60"/>
      <c r="D5" s="60"/>
      <c r="E5" s="60"/>
      <c r="F5" s="60"/>
      <c r="G5" s="60"/>
    </row>
    <row r="6" spans="1:13">
      <c r="A6" s="2"/>
      <c r="B6" s="2"/>
      <c r="C6" s="2"/>
      <c r="D6" s="2"/>
      <c r="E6" s="2"/>
      <c r="F6" s="2"/>
      <c r="G6" s="2"/>
    </row>
    <row r="7" spans="1:13">
      <c r="A7" s="2" t="s">
        <v>121</v>
      </c>
      <c r="G7" s="2"/>
    </row>
    <row r="8" spans="1:13">
      <c r="A8" s="48" t="s">
        <v>125</v>
      </c>
      <c r="B8" s="2"/>
      <c r="D8" s="88">
        <f>100000*0.55386</f>
        <v>55386</v>
      </c>
      <c r="E8" s="84"/>
      <c r="F8" s="84"/>
      <c r="G8" s="2"/>
    </row>
    <row r="9" spans="1:13">
      <c r="A9" s="9" t="s">
        <v>126</v>
      </c>
      <c r="B9" s="2"/>
      <c r="C9" s="2"/>
      <c r="D9" s="88">
        <f>5500*7.438734</f>
        <v>40913.037000000004</v>
      </c>
      <c r="E9" s="84"/>
      <c r="F9" s="84"/>
      <c r="G9" s="2"/>
    </row>
    <row r="10" spans="1:13" ht="15.75" thickBot="1">
      <c r="A10" s="2"/>
      <c r="B10" s="2"/>
      <c r="C10" s="2"/>
      <c r="D10" s="98">
        <f>SUM(D8:D9)</f>
        <v>96299.037000000011</v>
      </c>
      <c r="E10" s="84"/>
      <c r="F10" s="84"/>
      <c r="G10" s="2"/>
    </row>
    <row r="11" spans="1:13" ht="15.75" thickTop="1">
      <c r="A11" s="2"/>
      <c r="B11" s="2"/>
      <c r="C11" s="2"/>
      <c r="D11" s="2"/>
      <c r="E11" s="84"/>
      <c r="F11" s="84"/>
      <c r="G11" s="2"/>
    </row>
    <row r="12" spans="1:13">
      <c r="A12" s="30" t="s">
        <v>124</v>
      </c>
      <c r="B12" s="2"/>
      <c r="C12" s="2"/>
      <c r="D12" s="2"/>
      <c r="E12" s="2"/>
      <c r="F12" s="2"/>
      <c r="G12" s="2"/>
    </row>
    <row r="13" spans="1:13">
      <c r="A13" s="89" t="s">
        <v>5</v>
      </c>
      <c r="B13" s="99" t="s">
        <v>11</v>
      </c>
      <c r="C13" s="9"/>
      <c r="D13" s="2"/>
      <c r="E13" s="2"/>
      <c r="F13" s="2"/>
      <c r="G13" s="2"/>
    </row>
    <row r="14" spans="1:13">
      <c r="A14" s="89" t="s">
        <v>6</v>
      </c>
      <c r="B14" s="91">
        <f>6%/2</f>
        <v>0.03</v>
      </c>
      <c r="C14" s="2"/>
      <c r="D14" s="2"/>
      <c r="E14" s="2"/>
      <c r="F14" s="2"/>
      <c r="G14" s="2"/>
    </row>
    <row r="15" spans="1:13">
      <c r="A15" s="89" t="s">
        <v>7</v>
      </c>
      <c r="B15" s="92">
        <f>10*2</f>
        <v>20</v>
      </c>
      <c r="C15" s="2"/>
      <c r="D15" s="2"/>
      <c r="E15" s="2"/>
      <c r="F15" s="2"/>
      <c r="G15" s="2"/>
    </row>
    <row r="16" spans="1:13">
      <c r="A16" s="89" t="s">
        <v>8</v>
      </c>
      <c r="B16" s="93">
        <v>-2750</v>
      </c>
      <c r="C16" s="2"/>
      <c r="D16" s="2"/>
      <c r="E16" s="2"/>
      <c r="F16" s="2"/>
      <c r="G16" s="2"/>
    </row>
    <row r="17" spans="1:7">
      <c r="A17" s="89" t="s">
        <v>9</v>
      </c>
      <c r="B17" s="93">
        <v>-100000</v>
      </c>
      <c r="C17" s="2"/>
      <c r="D17" s="2"/>
      <c r="E17" s="2"/>
      <c r="F17" s="2"/>
      <c r="G17" s="2"/>
    </row>
    <row r="18" spans="1:7">
      <c r="A18" s="89" t="s">
        <v>10</v>
      </c>
      <c r="B18" s="92">
        <v>0</v>
      </c>
      <c r="C18" s="2"/>
      <c r="D18" s="2"/>
      <c r="E18" s="2"/>
      <c r="F18" s="2"/>
      <c r="G18" s="2"/>
    </row>
    <row r="19" spans="1:7">
      <c r="A19" s="2"/>
      <c r="B19" s="2"/>
      <c r="C19" s="2"/>
      <c r="D19" s="2"/>
      <c r="E19" s="2"/>
      <c r="F19" s="2"/>
      <c r="G19" s="2"/>
    </row>
    <row r="20" spans="1:7">
      <c r="A20" s="26" t="s">
        <v>3</v>
      </c>
      <c r="B20" s="100">
        <f>PV(B14,B15,B16,B17,B18)</f>
        <v>96280.631284886127</v>
      </c>
      <c r="C20" s="100"/>
      <c r="D20" s="9" t="s">
        <v>38</v>
      </c>
      <c r="E20" s="2"/>
      <c r="F20" s="2"/>
      <c r="G20" s="2"/>
    </row>
    <row r="21" spans="1:7">
      <c r="A21" s="2"/>
      <c r="B21" s="2"/>
      <c r="C21" s="2"/>
      <c r="D21" s="2"/>
      <c r="E21" s="2"/>
      <c r="F21" s="2"/>
      <c r="G21" s="2"/>
    </row>
    <row r="22" spans="1:7">
      <c r="D22" s="2"/>
      <c r="E22" s="2"/>
      <c r="F22" s="2"/>
      <c r="G22" s="2"/>
    </row>
    <row r="23" spans="1:7">
      <c r="A23" s="2"/>
      <c r="B23" s="2"/>
      <c r="C23" s="2"/>
      <c r="D23" s="2"/>
      <c r="E23" s="2"/>
      <c r="F23" s="2"/>
      <c r="G23" s="2"/>
    </row>
    <row r="24" spans="1:7">
      <c r="A24" s="61"/>
      <c r="B24" s="61"/>
      <c r="C24" s="61"/>
      <c r="D24" s="61"/>
      <c r="E24" s="61"/>
      <c r="F24" s="61"/>
      <c r="G24" s="61"/>
    </row>
  </sheetData>
  <mergeCells count="6">
    <mergeCell ref="A1:G1"/>
    <mergeCell ref="A2:G2"/>
    <mergeCell ref="A3:G3"/>
    <mergeCell ref="A4:G5"/>
    <mergeCell ref="B20:C20"/>
    <mergeCell ref="A24:G24"/>
  </mergeCells>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workbookViewId="0">
      <selection activeCell="A2" sqref="A2:G2"/>
    </sheetView>
  </sheetViews>
  <sheetFormatPr defaultRowHeight="15"/>
  <cols>
    <col min="1" max="1" width="13.140625" style="84" customWidth="1"/>
    <col min="2" max="3" width="12.140625" style="84" customWidth="1"/>
    <col min="4" max="4" width="9.140625" style="84"/>
    <col min="5" max="5" width="12.28515625" style="84" customWidth="1"/>
    <col min="6" max="16384" width="9.140625" style="84"/>
  </cols>
  <sheetData>
    <row r="1" spans="1:13">
      <c r="A1" s="83" t="s">
        <v>154</v>
      </c>
      <c r="B1" s="83"/>
      <c r="C1" s="83"/>
      <c r="D1" s="83"/>
      <c r="E1" s="83"/>
      <c r="F1" s="83"/>
      <c r="G1" s="83"/>
    </row>
    <row r="2" spans="1:13" ht="45" customHeight="1">
      <c r="A2" s="74" t="s">
        <v>140</v>
      </c>
      <c r="B2" s="74"/>
      <c r="C2" s="74"/>
      <c r="D2" s="74"/>
      <c r="E2" s="74"/>
      <c r="F2" s="74"/>
      <c r="G2" s="74"/>
      <c r="I2" s="5"/>
      <c r="J2" s="5"/>
      <c r="K2" s="5"/>
      <c r="L2" s="5"/>
      <c r="M2" s="5"/>
    </row>
    <row r="3" spans="1:13">
      <c r="A3" s="59"/>
      <c r="B3" s="59"/>
      <c r="C3" s="59"/>
      <c r="D3" s="59"/>
      <c r="E3" s="59"/>
      <c r="F3" s="59"/>
      <c r="G3" s="59"/>
    </row>
    <row r="4" spans="1:13">
      <c r="A4" s="60" t="s">
        <v>4</v>
      </c>
      <c r="B4" s="60"/>
      <c r="C4" s="60"/>
      <c r="D4" s="60"/>
      <c r="E4" s="60"/>
      <c r="F4" s="60"/>
      <c r="G4" s="60"/>
    </row>
    <row r="5" spans="1:13">
      <c r="A5" s="60"/>
      <c r="B5" s="60"/>
      <c r="C5" s="60"/>
      <c r="D5" s="60"/>
      <c r="E5" s="60"/>
      <c r="F5" s="60"/>
      <c r="G5" s="60"/>
    </row>
    <row r="6" spans="1:13">
      <c r="A6" s="2"/>
      <c r="B6" s="2"/>
      <c r="C6" s="2"/>
      <c r="D6" s="2"/>
      <c r="E6" s="2"/>
      <c r="F6" s="2"/>
      <c r="G6" s="2"/>
    </row>
    <row r="7" spans="1:13">
      <c r="A7" s="2" t="s">
        <v>121</v>
      </c>
      <c r="B7" s="2"/>
      <c r="C7" s="2"/>
      <c r="D7" s="2"/>
      <c r="E7" s="2"/>
      <c r="F7" s="2"/>
      <c r="G7" s="2"/>
    </row>
    <row r="8" spans="1:13">
      <c r="A8" s="48" t="s">
        <v>125</v>
      </c>
      <c r="B8" s="2"/>
      <c r="D8" s="88"/>
      <c r="E8" s="2"/>
      <c r="F8" s="2"/>
      <c r="G8" s="2"/>
    </row>
    <row r="9" spans="1:13">
      <c r="A9" s="9" t="s">
        <v>126</v>
      </c>
      <c r="B9" s="2"/>
      <c r="C9" s="2"/>
      <c r="D9" s="88"/>
      <c r="E9" s="2"/>
      <c r="F9" s="2"/>
      <c r="G9" s="2"/>
    </row>
    <row r="10" spans="1:13" ht="15.75" thickBot="1">
      <c r="A10" s="2"/>
      <c r="B10" s="2"/>
      <c r="C10" s="2"/>
      <c r="D10" s="98"/>
      <c r="E10" s="2"/>
      <c r="F10" s="2"/>
      <c r="G10" s="2"/>
    </row>
    <row r="11" spans="1:13" ht="15.75" thickTop="1">
      <c r="A11" s="2"/>
      <c r="B11" s="2"/>
      <c r="C11" s="2"/>
      <c r="D11" s="2"/>
      <c r="E11" s="2"/>
      <c r="F11" s="2"/>
      <c r="G11" s="2"/>
    </row>
    <row r="12" spans="1:13">
      <c r="A12" s="30" t="s">
        <v>123</v>
      </c>
      <c r="B12" s="2"/>
      <c r="C12" s="2"/>
      <c r="D12" s="2"/>
      <c r="E12" s="2"/>
      <c r="F12" s="2"/>
      <c r="G12" s="2"/>
    </row>
    <row r="13" spans="1:13">
      <c r="A13" s="89" t="s">
        <v>5</v>
      </c>
      <c r="B13" s="99"/>
      <c r="C13" s="2"/>
      <c r="D13" s="2"/>
      <c r="E13" s="2"/>
      <c r="F13" s="2"/>
      <c r="G13" s="2"/>
    </row>
    <row r="14" spans="1:13">
      <c r="A14" s="89" t="s">
        <v>6</v>
      </c>
      <c r="B14" s="91"/>
      <c r="C14" s="2"/>
      <c r="D14" s="2"/>
      <c r="E14" s="2"/>
      <c r="F14" s="2"/>
      <c r="G14" s="2"/>
    </row>
    <row r="15" spans="1:13">
      <c r="A15" s="89" t="s">
        <v>7</v>
      </c>
      <c r="B15" s="92"/>
      <c r="C15" s="2"/>
      <c r="D15" s="2"/>
      <c r="E15" s="2"/>
      <c r="F15" s="2"/>
      <c r="G15" s="2"/>
    </row>
    <row r="16" spans="1:13">
      <c r="A16" s="89" t="s">
        <v>8</v>
      </c>
      <c r="B16" s="93"/>
      <c r="C16" s="2"/>
      <c r="D16" s="2"/>
      <c r="E16" s="2"/>
      <c r="F16" s="2"/>
      <c r="G16" s="2"/>
    </row>
    <row r="17" spans="1:7">
      <c r="A17" s="89" t="s">
        <v>9</v>
      </c>
      <c r="B17" s="93"/>
      <c r="C17" s="2"/>
      <c r="D17" s="2"/>
      <c r="E17" s="2"/>
      <c r="F17" s="2"/>
      <c r="G17" s="2"/>
    </row>
    <row r="18" spans="1:7">
      <c r="A18" s="89" t="s">
        <v>10</v>
      </c>
      <c r="B18" s="92"/>
      <c r="C18" s="2"/>
      <c r="D18" s="2"/>
      <c r="E18" s="2"/>
      <c r="F18" s="2"/>
      <c r="G18" s="2"/>
    </row>
    <row r="19" spans="1:7">
      <c r="A19" s="2"/>
      <c r="B19" s="2"/>
      <c r="C19" s="2"/>
      <c r="D19" s="2"/>
      <c r="E19" s="2"/>
      <c r="F19" s="2"/>
      <c r="G19" s="2"/>
    </row>
    <row r="20" spans="1:7">
      <c r="A20" s="1" t="s">
        <v>3</v>
      </c>
      <c r="B20" s="100"/>
      <c r="C20" s="100"/>
      <c r="D20" s="9"/>
      <c r="E20" s="2"/>
      <c r="F20" s="2"/>
      <c r="G20" s="2"/>
    </row>
    <row r="21" spans="1:7">
      <c r="A21" s="2"/>
      <c r="B21" s="2"/>
      <c r="C21" s="2"/>
      <c r="D21" s="2"/>
      <c r="E21" s="2"/>
      <c r="F21" s="2"/>
      <c r="G21" s="2"/>
    </row>
    <row r="22" spans="1:7">
      <c r="A22" s="61"/>
      <c r="B22" s="61"/>
      <c r="C22" s="61"/>
      <c r="D22" s="61"/>
      <c r="E22" s="61"/>
      <c r="F22" s="61"/>
      <c r="G22" s="61"/>
    </row>
  </sheetData>
  <mergeCells count="6">
    <mergeCell ref="A1:G1"/>
    <mergeCell ref="A2:G2"/>
    <mergeCell ref="A3:G3"/>
    <mergeCell ref="A4:G5"/>
    <mergeCell ref="B20:C20"/>
    <mergeCell ref="A22:G22"/>
  </mergeCell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workbookViewId="0">
      <selection sqref="A1:G1"/>
    </sheetView>
  </sheetViews>
  <sheetFormatPr defaultRowHeight="15"/>
  <cols>
    <col min="1" max="1" width="13.140625" customWidth="1"/>
    <col min="2" max="3" width="12.140625" customWidth="1"/>
    <col min="5" max="5" width="12.28515625" customWidth="1"/>
  </cols>
  <sheetData>
    <row r="1" spans="1:13">
      <c r="A1" s="83" t="s">
        <v>139</v>
      </c>
      <c r="B1" s="83"/>
      <c r="C1" s="83"/>
      <c r="D1" s="83"/>
      <c r="E1" s="83"/>
      <c r="F1" s="83"/>
      <c r="G1" s="83"/>
    </row>
    <row r="2" spans="1:13" ht="45" customHeight="1">
      <c r="A2" s="74" t="s">
        <v>140</v>
      </c>
      <c r="B2" s="74"/>
      <c r="C2" s="74"/>
      <c r="D2" s="74"/>
      <c r="E2" s="74"/>
      <c r="F2" s="74"/>
      <c r="G2" s="74"/>
      <c r="I2" s="5"/>
      <c r="J2" s="5"/>
      <c r="K2" s="5"/>
      <c r="L2" s="5"/>
      <c r="M2" s="5"/>
    </row>
    <row r="3" spans="1:13">
      <c r="A3" s="59"/>
      <c r="B3" s="59"/>
      <c r="C3" s="59"/>
      <c r="D3" s="59"/>
      <c r="E3" s="59"/>
      <c r="F3" s="59"/>
      <c r="G3" s="59"/>
    </row>
    <row r="4" spans="1:13">
      <c r="A4" s="60" t="s">
        <v>4</v>
      </c>
      <c r="B4" s="60"/>
      <c r="C4" s="60"/>
      <c r="D4" s="60"/>
      <c r="E4" s="60"/>
      <c r="F4" s="60"/>
      <c r="G4" s="60"/>
    </row>
    <row r="5" spans="1:13">
      <c r="A5" s="60"/>
      <c r="B5" s="60"/>
      <c r="C5" s="60"/>
      <c r="D5" s="60"/>
      <c r="E5" s="60"/>
      <c r="F5" s="60"/>
      <c r="G5" s="60"/>
    </row>
    <row r="6" spans="1:13">
      <c r="A6" s="2"/>
      <c r="B6" s="2"/>
      <c r="C6" s="2"/>
      <c r="D6" s="2"/>
      <c r="E6" s="2"/>
      <c r="F6" s="2"/>
      <c r="G6" s="2"/>
    </row>
    <row r="7" spans="1:13">
      <c r="A7" s="2" t="s">
        <v>121</v>
      </c>
      <c r="B7" s="2"/>
      <c r="C7" s="2"/>
      <c r="D7" s="2"/>
      <c r="E7" s="2"/>
      <c r="F7" s="2"/>
      <c r="G7" s="2"/>
    </row>
    <row r="8" spans="1:13">
      <c r="A8" s="48" t="s">
        <v>125</v>
      </c>
      <c r="B8" s="2"/>
      <c r="D8" s="88">
        <f>50000*0.70496</f>
        <v>35248</v>
      </c>
      <c r="E8" s="2"/>
      <c r="F8" s="2"/>
      <c r="G8" s="2"/>
    </row>
    <row r="9" spans="1:13">
      <c r="A9" s="9" t="s">
        <v>126</v>
      </c>
      <c r="B9" s="2"/>
      <c r="C9" s="2"/>
      <c r="D9" s="88">
        <f>4000*4.91732</f>
        <v>19669.28</v>
      </c>
      <c r="E9" s="2"/>
      <c r="F9" s="2"/>
      <c r="G9" s="2"/>
    </row>
    <row r="10" spans="1:13" ht="15.75" thickBot="1">
      <c r="A10" s="2"/>
      <c r="B10" s="2"/>
      <c r="C10" s="2"/>
      <c r="D10" s="98">
        <f>SUM(D8:D9)</f>
        <v>54917.279999999999</v>
      </c>
      <c r="E10" s="2"/>
      <c r="F10" s="2"/>
      <c r="G10" s="2"/>
    </row>
    <row r="11" spans="1:13" ht="15.75" thickTop="1">
      <c r="A11" s="2"/>
      <c r="B11" s="2"/>
      <c r="C11" s="2"/>
      <c r="D11" s="2"/>
      <c r="E11" s="2"/>
      <c r="F11" s="2"/>
      <c r="G11" s="2"/>
    </row>
    <row r="12" spans="1:13">
      <c r="A12" s="30" t="s">
        <v>123</v>
      </c>
      <c r="B12" s="2"/>
      <c r="C12" s="2"/>
      <c r="D12" s="2"/>
      <c r="E12" s="2"/>
      <c r="F12" s="2"/>
      <c r="G12" s="2"/>
    </row>
    <row r="13" spans="1:13">
      <c r="A13" s="89" t="s">
        <v>5</v>
      </c>
      <c r="B13" s="99" t="s">
        <v>11</v>
      </c>
      <c r="C13" s="2"/>
      <c r="D13" s="2"/>
      <c r="E13" s="2"/>
      <c r="F13" s="2"/>
      <c r="G13" s="2"/>
    </row>
    <row r="14" spans="1:13">
      <c r="A14" s="89" t="s">
        <v>6</v>
      </c>
      <c r="B14" s="91">
        <v>0.06</v>
      </c>
      <c r="C14" s="2"/>
      <c r="D14" s="2"/>
      <c r="E14" s="2"/>
      <c r="F14" s="2"/>
      <c r="G14" s="2"/>
    </row>
    <row r="15" spans="1:13">
      <c r="A15" s="89" t="s">
        <v>7</v>
      </c>
      <c r="B15" s="92">
        <v>6</v>
      </c>
      <c r="C15" s="2"/>
      <c r="D15" s="2"/>
      <c r="E15" s="2"/>
      <c r="F15" s="2"/>
      <c r="G15" s="2"/>
    </row>
    <row r="16" spans="1:13">
      <c r="A16" s="89" t="s">
        <v>8</v>
      </c>
      <c r="B16" s="93">
        <v>-4000</v>
      </c>
      <c r="C16" s="2"/>
      <c r="D16" s="2"/>
      <c r="E16" s="2"/>
      <c r="F16" s="2"/>
      <c r="G16" s="2"/>
    </row>
    <row r="17" spans="1:7">
      <c r="A17" s="89" t="s">
        <v>9</v>
      </c>
      <c r="B17" s="93">
        <v>-50000</v>
      </c>
      <c r="C17" s="2"/>
      <c r="D17" s="2"/>
      <c r="E17" s="2"/>
      <c r="F17" s="2"/>
      <c r="G17" s="2"/>
    </row>
    <row r="18" spans="1:7">
      <c r="A18" s="89" t="s">
        <v>10</v>
      </c>
      <c r="B18" s="92">
        <v>0</v>
      </c>
      <c r="C18" s="2"/>
      <c r="D18" s="2"/>
      <c r="E18" s="2"/>
      <c r="F18" s="2"/>
      <c r="G18" s="2"/>
    </row>
    <row r="19" spans="1:7">
      <c r="A19" s="2"/>
      <c r="B19" s="2"/>
      <c r="C19" s="2"/>
      <c r="D19" s="2"/>
      <c r="E19" s="2"/>
      <c r="F19" s="2"/>
      <c r="G19" s="2"/>
    </row>
    <row r="20" spans="1:7">
      <c r="A20" s="1" t="s">
        <v>3</v>
      </c>
      <c r="B20" s="100">
        <f>PV(B14,B15,B16,B17,B18)</f>
        <v>54917.324326005401</v>
      </c>
      <c r="C20" s="100"/>
      <c r="D20" s="9" t="s">
        <v>38</v>
      </c>
      <c r="E20" s="2"/>
      <c r="F20" s="2"/>
      <c r="G20" s="2"/>
    </row>
    <row r="21" spans="1:7">
      <c r="A21" s="2"/>
      <c r="B21" s="2"/>
      <c r="C21" s="2"/>
      <c r="D21" s="2"/>
      <c r="E21" s="2"/>
      <c r="F21" s="2"/>
      <c r="G21" s="2"/>
    </row>
    <row r="22" spans="1:7">
      <c r="A22" s="61"/>
      <c r="B22" s="61"/>
      <c r="C22" s="61"/>
      <c r="D22" s="61"/>
      <c r="E22" s="61"/>
      <c r="F22" s="61"/>
      <c r="G22" s="61"/>
    </row>
  </sheetData>
  <mergeCells count="6">
    <mergeCell ref="A1:G1"/>
    <mergeCell ref="A2:G2"/>
    <mergeCell ref="B20:C20"/>
    <mergeCell ref="A22:G22"/>
    <mergeCell ref="A3:G3"/>
    <mergeCell ref="A4:G5"/>
  </mergeCells>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A2" sqref="A2:G2"/>
    </sheetView>
  </sheetViews>
  <sheetFormatPr defaultRowHeight="15"/>
  <cols>
    <col min="1" max="1" width="13.140625" style="84" customWidth="1"/>
    <col min="2" max="3" width="12.140625" style="84" customWidth="1"/>
    <col min="4" max="4" width="12.7109375" style="84" bestFit="1" customWidth="1"/>
    <col min="5" max="5" width="12.28515625" style="84" customWidth="1"/>
    <col min="6" max="6" width="12.7109375" style="84" bestFit="1" customWidth="1"/>
    <col min="7" max="16384" width="9.140625" style="84"/>
  </cols>
  <sheetData>
    <row r="1" spans="1:13">
      <c r="A1" s="83" t="s">
        <v>150</v>
      </c>
      <c r="B1" s="83"/>
      <c r="C1" s="83"/>
      <c r="D1" s="83"/>
      <c r="E1" s="83"/>
      <c r="F1" s="83"/>
      <c r="G1" s="83"/>
    </row>
    <row r="2" spans="1:13" ht="44.25" customHeight="1">
      <c r="A2" s="74" t="s">
        <v>145</v>
      </c>
      <c r="B2" s="74"/>
      <c r="C2" s="74"/>
      <c r="D2" s="74"/>
      <c r="E2" s="74"/>
      <c r="F2" s="74"/>
      <c r="G2" s="74"/>
      <c r="I2" s="5"/>
      <c r="J2" s="5"/>
      <c r="K2" s="5"/>
      <c r="L2" s="5"/>
      <c r="M2" s="5"/>
    </row>
    <row r="3" spans="1:13">
      <c r="A3" s="59"/>
      <c r="B3" s="59"/>
      <c r="C3" s="59"/>
      <c r="D3" s="59"/>
      <c r="E3" s="59"/>
      <c r="F3" s="59"/>
      <c r="G3" s="59"/>
    </row>
    <row r="4" spans="1:13">
      <c r="A4" s="60" t="s">
        <v>4</v>
      </c>
      <c r="B4" s="60"/>
      <c r="C4" s="60"/>
      <c r="D4" s="60"/>
      <c r="E4" s="60"/>
      <c r="F4" s="60"/>
      <c r="G4" s="60"/>
    </row>
    <row r="5" spans="1:13">
      <c r="A5" s="60"/>
      <c r="B5" s="60"/>
      <c r="C5" s="60"/>
      <c r="D5" s="60"/>
      <c r="E5" s="60"/>
      <c r="F5" s="60"/>
      <c r="G5" s="60"/>
    </row>
    <row r="6" spans="1:13">
      <c r="A6" s="2"/>
      <c r="B6" s="2"/>
      <c r="C6" s="2"/>
      <c r="D6" s="2"/>
      <c r="E6" s="2"/>
      <c r="F6" s="2"/>
      <c r="G6" s="2"/>
    </row>
    <row r="7" spans="1:13">
      <c r="A7" s="26" t="s">
        <v>128</v>
      </c>
      <c r="B7" s="2"/>
      <c r="C7" s="2"/>
      <c r="D7" s="2"/>
      <c r="E7" s="2"/>
      <c r="F7" s="2"/>
      <c r="G7" s="2"/>
    </row>
    <row r="8" spans="1:13">
      <c r="A8" s="9" t="s">
        <v>129</v>
      </c>
      <c r="B8" s="2"/>
      <c r="C8" s="2"/>
      <c r="D8" s="101"/>
      <c r="E8" s="2"/>
      <c r="F8" s="2"/>
      <c r="G8" s="2"/>
    </row>
    <row r="9" spans="1:13">
      <c r="A9" s="2"/>
      <c r="B9" s="2"/>
      <c r="C9" s="2"/>
      <c r="D9" s="2"/>
      <c r="E9" s="2"/>
      <c r="F9" s="2"/>
      <c r="G9" s="2"/>
    </row>
    <row r="10" spans="1:13">
      <c r="A10" s="25" t="s">
        <v>127</v>
      </c>
      <c r="B10" s="2"/>
      <c r="C10" s="2"/>
      <c r="D10" s="2"/>
      <c r="E10" s="2"/>
      <c r="F10" s="2"/>
      <c r="G10" s="2"/>
    </row>
    <row r="11" spans="1:13">
      <c r="A11" s="89" t="s">
        <v>5</v>
      </c>
      <c r="B11" s="99"/>
      <c r="C11" s="2"/>
      <c r="D11" s="2"/>
      <c r="E11" s="2"/>
      <c r="F11" s="2"/>
      <c r="G11" s="2"/>
    </row>
    <row r="12" spans="1:13">
      <c r="A12" s="89" t="s">
        <v>6</v>
      </c>
      <c r="B12" s="91"/>
      <c r="C12" s="2"/>
      <c r="D12" s="2"/>
      <c r="E12" s="2"/>
      <c r="F12" s="2"/>
      <c r="G12" s="2"/>
    </row>
    <row r="13" spans="1:13">
      <c r="A13" s="89" t="s">
        <v>7</v>
      </c>
      <c r="B13" s="92"/>
      <c r="C13" s="2"/>
      <c r="D13" s="2"/>
      <c r="E13" s="2"/>
      <c r="F13" s="2"/>
      <c r="G13" s="2"/>
    </row>
    <row r="14" spans="1:13">
      <c r="A14" s="89" t="s">
        <v>8</v>
      </c>
      <c r="B14" s="93"/>
      <c r="C14" s="2"/>
      <c r="D14" s="2"/>
      <c r="E14" s="2"/>
      <c r="F14" s="2"/>
      <c r="G14" s="2"/>
    </row>
    <row r="15" spans="1:13">
      <c r="A15" s="89" t="s">
        <v>9</v>
      </c>
      <c r="B15" s="92"/>
      <c r="C15" s="2"/>
      <c r="D15" s="2"/>
      <c r="E15" s="2"/>
      <c r="F15" s="2"/>
      <c r="G15" s="2"/>
    </row>
    <row r="16" spans="1:13">
      <c r="A16" s="89" t="s">
        <v>10</v>
      </c>
      <c r="B16" s="92"/>
      <c r="C16" s="2"/>
      <c r="D16" s="2"/>
      <c r="E16" s="2"/>
      <c r="F16" s="2"/>
      <c r="G16" s="2"/>
    </row>
    <row r="17" spans="1:7">
      <c r="A17" s="2"/>
      <c r="B17" s="2"/>
      <c r="C17" s="2"/>
      <c r="D17" s="2"/>
      <c r="E17" s="2"/>
      <c r="F17" s="2"/>
      <c r="G17" s="2"/>
    </row>
    <row r="18" spans="1:7">
      <c r="A18" s="26" t="s">
        <v>3</v>
      </c>
      <c r="B18" s="100"/>
      <c r="C18" s="100"/>
      <c r="D18" s="9"/>
      <c r="E18" s="2"/>
      <c r="F18" s="2"/>
      <c r="G18" s="2"/>
    </row>
    <row r="19" spans="1:7">
      <c r="A19" s="2"/>
      <c r="B19" s="2"/>
      <c r="C19" s="2"/>
      <c r="D19" s="2"/>
      <c r="E19" s="2"/>
      <c r="F19" s="2"/>
      <c r="G19" s="2"/>
    </row>
    <row r="20" spans="1:7">
      <c r="A20" s="61"/>
      <c r="B20" s="61"/>
      <c r="C20" s="61"/>
      <c r="D20" s="61"/>
      <c r="E20" s="61"/>
      <c r="F20" s="61"/>
      <c r="G20" s="61"/>
    </row>
  </sheetData>
  <mergeCells count="6">
    <mergeCell ref="A1:G1"/>
    <mergeCell ref="A2:G2"/>
    <mergeCell ref="A3:G3"/>
    <mergeCell ref="A4:G5"/>
    <mergeCell ref="B18:C18"/>
    <mergeCell ref="A20:G20"/>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BE3-22</vt:lpstr>
      <vt:lpstr>BE3-22 Solution</vt:lpstr>
      <vt:lpstr>BE3-23</vt:lpstr>
      <vt:lpstr>BE3-23 Solution</vt:lpstr>
      <vt:lpstr>BE3-28</vt:lpstr>
      <vt:lpstr>BE3-28 Solution</vt:lpstr>
      <vt:lpstr>BE3-29</vt:lpstr>
      <vt:lpstr>BE3-29 Solution</vt:lpstr>
      <vt:lpstr>BE3-30</vt:lpstr>
      <vt:lpstr>BE3-30 Solution</vt:lpstr>
      <vt:lpstr>BE3-31</vt:lpstr>
      <vt:lpstr>BE3-31 Solution</vt:lpstr>
      <vt:lpstr>E3-2</vt:lpstr>
      <vt:lpstr>E3-2 Solution</vt:lpstr>
      <vt:lpstr>E3-5</vt:lpstr>
      <vt:lpstr>E3-5 Solution</vt:lpstr>
      <vt:lpstr>P3-2</vt:lpstr>
      <vt:lpstr>P3-2 Solution</vt:lpstr>
      <vt:lpstr>P3-6</vt:lpstr>
      <vt:lpstr>P3-6 Solution</vt:lpstr>
    </vt:vector>
  </TitlesOfParts>
  <Company>TELUS Communications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Ketan Parmar</dc:creator>
  <cp:lastModifiedBy>Ketan Parmar</cp:lastModifiedBy>
  <dcterms:created xsi:type="dcterms:W3CDTF">2015-07-30T23:35:29Z</dcterms:created>
  <dcterms:modified xsi:type="dcterms:W3CDTF">2016-03-19T14:11:31Z</dcterms:modified>
</cp:coreProperties>
</file>