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atheso\Desktop\MH 10ce Excel Work\"/>
    </mc:Choice>
  </mc:AlternateContent>
  <bookViews>
    <workbookView xWindow="0" yWindow="0" windowWidth="19200" windowHeight="7770"/>
  </bookViews>
  <sheets>
    <sheet name="Chapter 2" sheetId="1" r:id="rId1"/>
    <sheet name="#1" sheetId="2" r:id="rId2"/>
    <sheet name="#2,#3,#4" sheetId="3" r:id="rId3"/>
    <sheet name="#5" sheetId="4" r:id="rId4"/>
    <sheet name="#6" sheetId="5" r:id="rId5"/>
    <sheet name="#8" sheetId="6" r:id="rId6"/>
    <sheet name="#14" sheetId="7" r:id="rId7"/>
    <sheet name="#15" sheetId="8" r:id="rId8"/>
    <sheet name="#16" sheetId="9" r:id="rId9"/>
    <sheet name="#19" sheetId="10" r:id="rId10"/>
    <sheet name="#24#25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1" l="1"/>
  <c r="D85" i="11" l="1"/>
  <c r="D84" i="11"/>
  <c r="D78" i="11"/>
  <c r="D74" i="11"/>
  <c r="D72" i="11"/>
  <c r="D71" i="11"/>
  <c r="D70" i="11"/>
  <c r="D69" i="11"/>
  <c r="D73" i="11" s="1"/>
  <c r="D63" i="11"/>
  <c r="D59" i="11"/>
  <c r="D57" i="11"/>
  <c r="D56" i="11"/>
  <c r="D55" i="11"/>
  <c r="D54" i="11"/>
  <c r="D58" i="11" s="1"/>
  <c r="D60" i="11" s="1"/>
  <c r="D48" i="11"/>
  <c r="I47" i="11"/>
  <c r="D89" i="11" s="1"/>
  <c r="D91" i="11" s="1"/>
  <c r="D45" i="11"/>
  <c r="I44" i="11"/>
  <c r="D44" i="11"/>
  <c r="I43" i="11"/>
  <c r="I45" i="11" s="1"/>
  <c r="D43" i="11"/>
  <c r="D46" i="11" s="1"/>
  <c r="D49" i="11" s="1"/>
  <c r="I49" i="11" s="1"/>
  <c r="D37" i="11"/>
  <c r="I36" i="11"/>
  <c r="D34" i="11"/>
  <c r="I33" i="11"/>
  <c r="D33" i="11"/>
  <c r="I32" i="11"/>
  <c r="I34" i="11" s="1"/>
  <c r="D32" i="11"/>
  <c r="D35" i="11" s="1"/>
  <c r="D38" i="11" s="1"/>
  <c r="I38" i="11" s="1"/>
  <c r="I37" i="11" s="1"/>
  <c r="D25" i="10"/>
  <c r="D23" i="10"/>
  <c r="D22" i="10"/>
  <c r="D21" i="10"/>
  <c r="D20" i="10"/>
  <c r="D24" i="10" s="1"/>
  <c r="G30" i="9"/>
  <c r="D29" i="9"/>
  <c r="D28" i="9"/>
  <c r="G26" i="9"/>
  <c r="D25" i="9"/>
  <c r="G24" i="9"/>
  <c r="D24" i="9"/>
  <c r="G23" i="9"/>
  <c r="G25" i="9" s="1"/>
  <c r="G27" i="9" s="1"/>
  <c r="D23" i="9"/>
  <c r="D26" i="9" s="1"/>
  <c r="D30" i="9" s="1"/>
  <c r="G31" i="9" s="1"/>
  <c r="G29" i="9" s="1"/>
  <c r="D31" i="8"/>
  <c r="D30" i="8"/>
  <c r="D29" i="8"/>
  <c r="D27" i="8" s="1"/>
  <c r="D26" i="8"/>
  <c r="D23" i="8"/>
  <c r="D22" i="8"/>
  <c r="D45" i="7"/>
  <c r="D34" i="7"/>
  <c r="D41" i="7" s="1"/>
  <c r="D32" i="7"/>
  <c r="D30" i="7"/>
  <c r="D39" i="7" s="1"/>
  <c r="D28" i="7"/>
  <c r="D27" i="7"/>
  <c r="D26" i="7"/>
  <c r="D25" i="7"/>
  <c r="D29" i="7" s="1"/>
  <c r="D24" i="6"/>
  <c r="D22" i="6"/>
  <c r="D21" i="6"/>
  <c r="D20" i="6"/>
  <c r="D23" i="6" s="1"/>
  <c r="D18" i="5"/>
  <c r="D25" i="4"/>
  <c r="D24" i="4"/>
  <c r="D26" i="4" s="1"/>
  <c r="D21" i="4"/>
  <c r="D19" i="4"/>
  <c r="D18" i="4"/>
  <c r="D20" i="4" s="1"/>
  <c r="D22" i="4" s="1"/>
  <c r="I40" i="3"/>
  <c r="D28" i="3"/>
  <c r="D26" i="3"/>
  <c r="D25" i="3"/>
  <c r="D24" i="3"/>
  <c r="D27" i="3" s="1"/>
  <c r="D29" i="3" s="1"/>
  <c r="D23" i="2"/>
  <c r="D25" i="2" s="1"/>
  <c r="G21" i="2" s="1"/>
  <c r="G20" i="2"/>
  <c r="D20" i="2"/>
  <c r="G19" i="2"/>
  <c r="D19" i="2"/>
  <c r="D27" i="2" s="1"/>
  <c r="D25" i="8" l="1"/>
  <c r="D24" i="8" s="1"/>
  <c r="D28" i="8"/>
  <c r="D26" i="10"/>
  <c r="I48" i="11"/>
  <c r="D31" i="7"/>
  <c r="D33" i="7" s="1"/>
  <c r="D35" i="7" s="1"/>
  <c r="D37" i="7"/>
  <c r="D47" i="7" s="1"/>
  <c r="D43" i="7"/>
  <c r="D75" i="11"/>
  <c r="D61" i="11"/>
  <c r="D62" i="11" s="1"/>
  <c r="D64" i="11" s="1"/>
  <c r="D25" i="6"/>
  <c r="G23" i="2"/>
  <c r="D30" i="3"/>
  <c r="D31" i="3" s="1"/>
  <c r="I36" i="3" l="1"/>
  <c r="I38" i="3"/>
  <c r="D27" i="10"/>
  <c r="D30" i="10" s="1"/>
  <c r="D26" i="6"/>
  <c r="F30" i="6" s="1"/>
  <c r="D27" i="6"/>
  <c r="D77" i="11"/>
  <c r="D79" i="11" s="1"/>
  <c r="D76" i="11"/>
  <c r="D83" i="11" s="1"/>
  <c r="D87" i="11" s="1"/>
  <c r="D95" i="11"/>
  <c r="D28" i="10" l="1"/>
</calcChain>
</file>

<file path=xl/sharedStrings.xml><?xml version="1.0" encoding="utf-8"?>
<sst xmlns="http://schemas.openxmlformats.org/spreadsheetml/2006/main" count="322" uniqueCount="138">
  <si>
    <t>Chapter 2</t>
  </si>
  <si>
    <t>Problems 1,2,3,4,5,6,8,14,15,16,19,24,25</t>
  </si>
  <si>
    <t>Input boxes in tan</t>
  </si>
  <si>
    <t>Output boxes in yellow</t>
  </si>
  <si>
    <t>Given data in blue</t>
  </si>
  <si>
    <t>Calculations in red</t>
  </si>
  <si>
    <t>Answers in green</t>
  </si>
  <si>
    <t xml:space="preserve"> </t>
  </si>
  <si>
    <t>Question 1</t>
  </si>
  <si>
    <t>Learning Objective: LO1 The difference between accounting value (or “book” value) and market value.</t>
    <phoneticPr fontId="3" type="noConversion"/>
  </si>
  <si>
    <t>Input area:</t>
  </si>
  <si>
    <t>Current assets</t>
  </si>
  <si>
    <t>Net fixed assets</t>
  </si>
  <si>
    <t>Current liabilities</t>
  </si>
  <si>
    <t>Long-term debt</t>
  </si>
  <si>
    <t>Output area:</t>
  </si>
  <si>
    <t>Balance sheet</t>
  </si>
  <si>
    <t>Owner's equity</t>
  </si>
  <si>
    <t xml:space="preserve">  Total liabilities</t>
  </si>
  <si>
    <t xml:space="preserve">  Total assets</t>
  </si>
  <si>
    <t xml:space="preserve">   +total equity</t>
  </si>
  <si>
    <t xml:space="preserve">Owner's equity </t>
  </si>
  <si>
    <t xml:space="preserve">Net working capital </t>
  </si>
  <si>
    <t>Questions 2-4</t>
  </si>
  <si>
    <t>Sales</t>
  </si>
  <si>
    <t>Costs</t>
  </si>
  <si>
    <t>Depreciation expense</t>
  </si>
  <si>
    <t>Interest expense</t>
  </si>
  <si>
    <t xml:space="preserve"> </t>
    <phoneticPr fontId="3" type="noConversion"/>
  </si>
  <si>
    <t>Tax rate</t>
  </si>
  <si>
    <t>Cash dividends</t>
  </si>
  <si>
    <t>Common Stock</t>
  </si>
  <si>
    <t>Income Statement</t>
  </si>
  <si>
    <t>EBIT</t>
  </si>
  <si>
    <t>EBT</t>
  </si>
  <si>
    <t>Taxes</t>
  </si>
  <si>
    <t>Net income</t>
  </si>
  <si>
    <t>Addition to retained earnings = Net income - Cash dividends =</t>
  </si>
  <si>
    <t>Earnings per share = Net income / Common stock outstanding =</t>
  </si>
  <si>
    <t>Dividends per share = Cash dividends / Common stock outstanding =</t>
  </si>
  <si>
    <t>Question 5</t>
  </si>
  <si>
    <t>Market value of net fixed assets</t>
  </si>
  <si>
    <t>Book value of net fixed assets</t>
  </si>
  <si>
    <t>Book value of current liabilities</t>
  </si>
  <si>
    <t>Net working capital</t>
  </si>
  <si>
    <t>Market value of current assets</t>
  </si>
  <si>
    <t>Book value of current assets</t>
  </si>
  <si>
    <t>Book value of total assets</t>
  </si>
  <si>
    <t>Market value of total assets</t>
  </si>
  <si>
    <t>Question 6</t>
    <phoneticPr fontId="3" type="noConversion"/>
  </si>
  <si>
    <t>Learning Objective: LO4 The difference between average and marginal tax rates.</t>
    <phoneticPr fontId="3" type="noConversion"/>
  </si>
  <si>
    <t>Taxable income</t>
  </si>
  <si>
    <t>0 - 500,000</t>
  </si>
  <si>
    <t>Taxes:</t>
  </si>
  <si>
    <t>Question 8</t>
    <phoneticPr fontId="3" type="noConversion"/>
  </si>
  <si>
    <t>Learning Objective:LO3 How to determine a firm’s cash flow from its financial statements.</t>
    <phoneticPr fontId="3" type="noConversion"/>
  </si>
  <si>
    <t>Sales</t>
    <phoneticPr fontId="3" type="noConversion"/>
  </si>
  <si>
    <t>Costs</t>
    <phoneticPr fontId="6" type="noConversion"/>
  </si>
  <si>
    <t>Depreciation Expense</t>
    <phoneticPr fontId="6" type="noConversion"/>
  </si>
  <si>
    <t>Interest Expense</t>
    <phoneticPr fontId="3" type="noConversion"/>
  </si>
  <si>
    <t xml:space="preserve"> </t>
    <phoneticPr fontId="6" type="noConversion"/>
  </si>
  <si>
    <t>Tax Rate</t>
    <phoneticPr fontId="6" type="noConversion"/>
  </si>
  <si>
    <t>Income Statement</t>
    <phoneticPr fontId="6" type="noConversion"/>
  </si>
  <si>
    <t>Operating Cash Flow = EBIT + Depreciation expense - Taxes</t>
    <phoneticPr fontId="6" type="noConversion"/>
  </si>
  <si>
    <t>Question 14</t>
    <phoneticPr fontId="0" type="noConversion"/>
  </si>
  <si>
    <t>Other expenses</t>
  </si>
  <si>
    <t>Dividends</t>
  </si>
  <si>
    <t xml:space="preserve"> </t>
    <phoneticPr fontId="0" type="noConversion"/>
  </si>
  <si>
    <t>Net new long-term debt</t>
  </si>
  <si>
    <t>Increase in net fixed assets</t>
    <phoneticPr fontId="0" type="noConversion"/>
  </si>
  <si>
    <t>Addition to retained earnings</t>
  </si>
  <si>
    <t>a.</t>
  </si>
  <si>
    <t xml:space="preserve">Operating cash flow </t>
  </si>
  <si>
    <t>b.</t>
  </si>
  <si>
    <t>Cash flow to creditors</t>
  </si>
  <si>
    <t>c.</t>
  </si>
  <si>
    <t>Cash flow to shareholders</t>
  </si>
  <si>
    <t>d.</t>
  </si>
  <si>
    <t xml:space="preserve">Cash flow from assets </t>
  </si>
  <si>
    <t xml:space="preserve">Net capital spending </t>
  </si>
  <si>
    <t xml:space="preserve">Change in NWC </t>
  </si>
  <si>
    <t>Question 15</t>
    <phoneticPr fontId="0" type="noConversion"/>
  </si>
  <si>
    <t>Learning Objective: LO1 The difference between accounting value (or “book” value) and market value.</t>
  </si>
  <si>
    <t>Dividends paid</t>
  </si>
  <si>
    <t>Question 16</t>
  </si>
  <si>
    <t>Cash</t>
  </si>
  <si>
    <t>Intangible net fixed assets</t>
  </si>
  <si>
    <t>Accounts payable</t>
  </si>
  <si>
    <t>Accounts receivable</t>
  </si>
  <si>
    <t>Tangible net fixed assets</t>
  </si>
  <si>
    <t>Inventory</t>
  </si>
  <si>
    <t>Notes payable</t>
  </si>
  <si>
    <t>Accumulated retained earnings</t>
  </si>
  <si>
    <t>Total liabilities</t>
  </si>
  <si>
    <t>Common stock</t>
  </si>
  <si>
    <t>Total assets</t>
  </si>
  <si>
    <t>Total liability &amp; owners' equity</t>
  </si>
  <si>
    <t>Question 19</t>
    <phoneticPr fontId="0" type="noConversion"/>
  </si>
  <si>
    <t>Learning Objective: LO2 The difference between accounting income and cash flow.</t>
    <phoneticPr fontId="6" type="noConversion"/>
  </si>
  <si>
    <t>Cost of Goods Sold</t>
    <phoneticPr fontId="6" type="noConversion"/>
  </si>
  <si>
    <t>Administrative and Selling</t>
    <phoneticPr fontId="6" type="noConversion"/>
  </si>
  <si>
    <t>Interest Expense</t>
    <phoneticPr fontId="6" type="noConversion"/>
  </si>
  <si>
    <t>Cost of Goods Sold</t>
  </si>
  <si>
    <t>Administrative and Selling</t>
  </si>
  <si>
    <t>Depreciation Expense</t>
  </si>
  <si>
    <t>EBIT</t>
    <phoneticPr fontId="6" type="noConversion"/>
  </si>
  <si>
    <t>Interest Expense</t>
  </si>
  <si>
    <t>EBT</t>
    <phoneticPr fontId="6" type="noConversion"/>
  </si>
  <si>
    <t>Taxes</t>
    <phoneticPr fontId="6" type="noConversion"/>
  </si>
  <si>
    <t xml:space="preserve">a) </t>
  </si>
  <si>
    <t>Net Income</t>
    <phoneticPr fontId="6" type="noConversion"/>
  </si>
  <si>
    <t>b)</t>
  </si>
  <si>
    <t>Operating Cash Flow</t>
    <phoneticPr fontId="6" type="noConversion"/>
  </si>
  <si>
    <t xml:space="preserve">c) </t>
  </si>
  <si>
    <t xml:space="preserve">Net income was negative because of the tax deductibility and </t>
  </si>
  <si>
    <t>interest expense. However, the actual cash flow from operations</t>
  </si>
  <si>
    <t>was positive because depreciation is a non-cash expense and</t>
  </si>
  <si>
    <t>Question 25</t>
  </si>
  <si>
    <t>Depreciation</t>
  </si>
  <si>
    <t>Cost of goods sold</t>
  </si>
  <si>
    <t>Interest</t>
  </si>
  <si>
    <t>Short-term notes payable</t>
  </si>
  <si>
    <t>Owners' equity</t>
  </si>
  <si>
    <t>Total liab. &amp; equity</t>
  </si>
  <si>
    <t>Operating cash flow</t>
  </si>
  <si>
    <t>Change in NWC</t>
  </si>
  <si>
    <t>Net capital spending</t>
  </si>
  <si>
    <t>Cash flow from assets</t>
  </si>
  <si>
    <t>Net new equity</t>
  </si>
  <si>
    <t>Cash flow to stockholders</t>
  </si>
  <si>
    <t>2018 Taxable income</t>
  </si>
  <si>
    <t>2018 New equity</t>
  </si>
  <si>
    <t>Balance sheet as of Dec. 31, 2018</t>
  </si>
  <si>
    <t>interest is a financing expense, not operating.</t>
  </si>
  <si>
    <t>2018 Income Statement</t>
  </si>
  <si>
    <t>2017 Income Statement</t>
  </si>
  <si>
    <t>Balance sheet as of Dec. 31, 2017</t>
  </si>
  <si>
    <t>Questions 24 and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</si>
</sst>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_(&quot;$&quot;* #,##0.0_);_(&quot;$&quot;* \(#,##0.0\);_(&quot;$&quot;* &quot;-&quot;?_);_(@_)"/>
    <numFmt numFmtId="169" formatCode="_(* #,##0.00_);_(* \(#,##0.00\);_(* &quot;-&quot;_);_(@_)"/>
    <numFmt numFmtId="170" formatCode="_(&quot;$&quot;* #,##0.000_);_(&quot;$&quot;* \(#,##0.000\);_(&quot;$&quot;* &quot;-&quot;??_);_(@_)"/>
  </numFmts>
  <fonts count="2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</font>
    <font>
      <sz val="12"/>
      <color indexed="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sz val="12"/>
      <color indexed="53"/>
      <name val="Arial"/>
      <family val="2"/>
    </font>
    <font>
      <u/>
      <sz val="10"/>
      <name val="Times New Roman"/>
      <family val="1"/>
    </font>
    <font>
      <sz val="10"/>
      <name val="Times New Roman"/>
      <family val="1"/>
    </font>
    <font>
      <u val="double"/>
      <sz val="10"/>
      <name val="Times New Roman"/>
      <family val="1"/>
    </font>
    <font>
      <sz val="12"/>
      <color indexed="57"/>
      <name val="Arial"/>
      <family val="2"/>
    </font>
    <font>
      <sz val="12"/>
      <color indexed="48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u/>
      <sz val="12"/>
      <name val="Arial"/>
      <family val="2"/>
    </font>
    <font>
      <u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0" fillId="2" borderId="0" xfId="0" applyFill="1"/>
    <xf numFmtId="2" fontId="3" fillId="2" borderId="0" xfId="0" applyNumberFormat="1" applyFont="1" applyFill="1" applyBorder="1" applyAlignment="1"/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0" fillId="2" borderId="0" xfId="0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3" fillId="0" borderId="1" xfId="0" applyFont="1" applyBorder="1"/>
    <xf numFmtId="0" fontId="0" fillId="3" borderId="2" xfId="0" applyFill="1" applyBorder="1"/>
    <xf numFmtId="0" fontId="14" fillId="3" borderId="0" xfId="0" applyFont="1" applyFill="1" applyBorder="1"/>
    <xf numFmtId="0" fontId="13" fillId="3" borderId="0" xfId="0" applyFont="1" applyFill="1" applyBorder="1"/>
    <xf numFmtId="0" fontId="13" fillId="3" borderId="3" xfId="0" applyFont="1" applyFill="1" applyBorder="1"/>
    <xf numFmtId="0" fontId="0" fillId="3" borderId="4" xfId="0" applyFill="1" applyBorder="1"/>
    <xf numFmtId="42" fontId="15" fillId="3" borderId="0" xfId="0" applyNumberFormat="1" applyFont="1" applyFill="1" applyBorder="1"/>
    <xf numFmtId="42" fontId="15" fillId="3" borderId="5" xfId="0" applyNumberFormat="1" applyFont="1" applyFill="1" applyBorder="1"/>
    <xf numFmtId="165" fontId="15" fillId="3" borderId="0" xfId="0" applyNumberFormat="1" applyFont="1" applyFill="1" applyBorder="1"/>
    <xf numFmtId="165" fontId="15" fillId="3" borderId="5" xfId="0" applyNumberFormat="1" applyFont="1" applyFill="1" applyBorder="1"/>
    <xf numFmtId="0" fontId="0" fillId="3" borderId="6" xfId="0" applyFill="1" applyBorder="1"/>
    <xf numFmtId="0" fontId="13" fillId="3" borderId="1" xfId="0" applyFont="1" applyFill="1" applyBorder="1"/>
    <xf numFmtId="0" fontId="13" fillId="3" borderId="7" xfId="0" applyFont="1" applyFill="1" applyBorder="1"/>
    <xf numFmtId="0" fontId="0" fillId="4" borderId="2" xfId="0" applyFill="1" applyBorder="1"/>
    <xf numFmtId="0" fontId="13" fillId="4" borderId="0" xfId="0" applyFont="1" applyFill="1" applyBorder="1"/>
    <xf numFmtId="0" fontId="13" fillId="4" borderId="8" xfId="0" applyFont="1" applyFill="1" applyBorder="1"/>
    <xf numFmtId="0" fontId="13" fillId="4" borderId="3" xfId="0" applyFont="1" applyFill="1" applyBorder="1"/>
    <xf numFmtId="0" fontId="0" fillId="4" borderId="4" xfId="0" applyFill="1" applyBorder="1"/>
    <xf numFmtId="0" fontId="13" fillId="4" borderId="1" xfId="0" applyFont="1" applyFill="1" applyBorder="1" applyAlignment="1">
      <alignment horizontal="centerContinuous"/>
    </xf>
    <xf numFmtId="0" fontId="0" fillId="4" borderId="1" xfId="0" applyFill="1" applyBorder="1" applyAlignment="1">
      <alignment horizontal="centerContinuous"/>
    </xf>
    <xf numFmtId="0" fontId="13" fillId="4" borderId="5" xfId="0" applyFont="1" applyFill="1" applyBorder="1"/>
    <xf numFmtId="0" fontId="13" fillId="4" borderId="0" xfId="0" applyFont="1" applyFill="1" applyBorder="1" applyAlignment="1"/>
    <xf numFmtId="166" fontId="16" fillId="4" borderId="0" xfId="1" applyNumberFormat="1" applyFont="1" applyFill="1" applyBorder="1"/>
    <xf numFmtId="166" fontId="15" fillId="4" borderId="0" xfId="1" applyNumberFormat="1" applyFont="1" applyFill="1" applyBorder="1"/>
    <xf numFmtId="41" fontId="16" fillId="4" borderId="9" xfId="1" applyNumberFormat="1" applyFont="1" applyFill="1" applyBorder="1"/>
    <xf numFmtId="41" fontId="15" fillId="4" borderId="0" xfId="1" applyNumberFormat="1" applyFont="1" applyFill="1" applyBorder="1"/>
    <xf numFmtId="41" fontId="16" fillId="4" borderId="0" xfId="0" applyNumberFormat="1" applyFont="1" applyFill="1" applyBorder="1"/>
    <xf numFmtId="0" fontId="0" fillId="4" borderId="0" xfId="0" applyFill="1" applyBorder="1"/>
    <xf numFmtId="41" fontId="11" fillId="4" borderId="9" xfId="0" applyNumberFormat="1" applyFont="1" applyFill="1" applyBorder="1"/>
    <xf numFmtId="0" fontId="13" fillId="4" borderId="0" xfId="0" applyFont="1" applyFill="1" applyBorder="1" applyAlignment="1">
      <alignment wrapText="1"/>
    </xf>
    <xf numFmtId="166" fontId="17" fillId="4" borderId="10" xfId="1" applyNumberFormat="1" applyFont="1" applyFill="1" applyBorder="1"/>
    <xf numFmtId="166" fontId="18" fillId="4" borderId="0" xfId="1" applyNumberFormat="1" applyFont="1" applyFill="1" applyBorder="1"/>
    <xf numFmtId="0" fontId="13" fillId="4" borderId="0" xfId="0" quotePrefix="1" applyFont="1" applyFill="1" applyBorder="1"/>
    <xf numFmtId="166" fontId="13" fillId="4" borderId="0" xfId="1" applyNumberFormat="1" applyFont="1" applyFill="1" applyBorder="1"/>
    <xf numFmtId="0" fontId="13" fillId="4" borderId="0" xfId="0" applyFont="1" applyFill="1" applyBorder="1" applyAlignment="1">
      <alignment horizontal="left"/>
    </xf>
    <xf numFmtId="166" fontId="11" fillId="4" borderId="11" xfId="0" applyNumberFormat="1" applyFont="1" applyFill="1" applyBorder="1"/>
    <xf numFmtId="166" fontId="13" fillId="4" borderId="0" xfId="0" applyNumberFormat="1" applyFont="1" applyFill="1" applyBorder="1" applyAlignment="1">
      <alignment horizontal="left"/>
    </xf>
    <xf numFmtId="0" fontId="13" fillId="4" borderId="0" xfId="0" applyFont="1" applyFill="1" applyBorder="1" applyAlignment="1">
      <alignment horizontal="right"/>
    </xf>
    <xf numFmtId="0" fontId="0" fillId="4" borderId="6" xfId="0" applyFill="1" applyBorder="1"/>
    <xf numFmtId="0" fontId="0" fillId="4" borderId="1" xfId="0" applyFill="1" applyBorder="1"/>
    <xf numFmtId="0" fontId="0" fillId="4" borderId="7" xfId="0" applyFill="1" applyBorder="1"/>
    <xf numFmtId="41" fontId="14" fillId="3" borderId="2" xfId="0" applyNumberFormat="1" applyFont="1" applyFill="1" applyBorder="1" applyAlignment="1">
      <alignment horizontal="left"/>
    </xf>
    <xf numFmtId="0" fontId="19" fillId="0" borderId="0" xfId="0" applyFont="1" applyAlignment="1">
      <alignment horizontal="justify"/>
    </xf>
    <xf numFmtId="0" fontId="14" fillId="3" borderId="4" xfId="0" applyNumberFormat="1" applyFont="1" applyFill="1" applyBorder="1" applyAlignment="1">
      <alignment horizontal="left"/>
    </xf>
    <xf numFmtId="0" fontId="20" fillId="0" borderId="0" xfId="0" applyFont="1" applyAlignment="1">
      <alignment horizontal="justify"/>
    </xf>
    <xf numFmtId="164" fontId="20" fillId="0" borderId="0" xfId="0" applyNumberFormat="1" applyFont="1" applyAlignment="1">
      <alignment horizontal="justify"/>
    </xf>
    <xf numFmtId="41" fontId="14" fillId="3" borderId="4" xfId="0" applyNumberFormat="1" applyFont="1" applyFill="1" applyBorder="1" applyAlignment="1">
      <alignment horizontal="left"/>
    </xf>
    <xf numFmtId="3" fontId="20" fillId="0" borderId="0" xfId="0" applyNumberFormat="1" applyFont="1" applyAlignment="1">
      <alignment horizontal="justify"/>
    </xf>
    <xf numFmtId="3" fontId="19" fillId="0" borderId="0" xfId="0" applyNumberFormat="1" applyFont="1" applyAlignment="1">
      <alignment horizontal="justify"/>
    </xf>
    <xf numFmtId="37" fontId="15" fillId="3" borderId="0" xfId="0" applyNumberFormat="1" applyFont="1" applyFill="1" applyBorder="1"/>
    <xf numFmtId="9" fontId="15" fillId="3" borderId="0" xfId="2" applyFont="1" applyFill="1" applyBorder="1"/>
    <xf numFmtId="37" fontId="14" fillId="3" borderId="4" xfId="0" applyNumberFormat="1" applyFont="1" applyFill="1" applyBorder="1" applyAlignment="1">
      <alignment horizontal="left"/>
    </xf>
    <xf numFmtId="166" fontId="15" fillId="3" borderId="0" xfId="2" applyNumberFormat="1" applyFont="1" applyFill="1" applyBorder="1"/>
    <xf numFmtId="164" fontId="21" fillId="0" borderId="0" xfId="0" applyNumberFormat="1" applyFont="1" applyAlignment="1">
      <alignment horizontal="justify"/>
    </xf>
    <xf numFmtId="37" fontId="15" fillId="3" borderId="0" xfId="2" applyNumberFormat="1" applyFont="1" applyFill="1" applyBorder="1"/>
    <xf numFmtId="0" fontId="13" fillId="0" borderId="0" xfId="0" applyFont="1" applyBorder="1"/>
    <xf numFmtId="0" fontId="0" fillId="4" borderId="2" xfId="0" applyFill="1" applyBorder="1" applyAlignment="1">
      <alignment horizontal="right"/>
    </xf>
    <xf numFmtId="0" fontId="13" fillId="0" borderId="4" xfId="0" applyFont="1" applyFill="1" applyBorder="1"/>
    <xf numFmtId="0" fontId="13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4" borderId="4" xfId="0" applyFill="1" applyBorder="1" applyAlignment="1">
      <alignment horizontal="right"/>
    </xf>
    <xf numFmtId="0" fontId="13" fillId="4" borderId="0" xfId="0" applyFont="1" applyFill="1" applyBorder="1" applyAlignment="1">
      <alignment horizontal="centerContinuous"/>
    </xf>
    <xf numFmtId="0" fontId="13" fillId="0" borderId="0" xfId="0" applyFont="1" applyFill="1" applyBorder="1"/>
    <xf numFmtId="166" fontId="22" fillId="0" borderId="0" xfId="0" applyNumberFormat="1" applyFont="1" applyFill="1" applyBorder="1"/>
    <xf numFmtId="5" fontId="23" fillId="0" borderId="0" xfId="0" applyNumberFormat="1" applyFont="1" applyFill="1" applyBorder="1"/>
    <xf numFmtId="166" fontId="11" fillId="0" borderId="0" xfId="0" applyNumberFormat="1" applyFont="1" applyFill="1" applyBorder="1"/>
    <xf numFmtId="165" fontId="15" fillId="4" borderId="9" xfId="0" applyNumberFormat="1" applyFont="1" applyFill="1" applyBorder="1"/>
    <xf numFmtId="37" fontId="17" fillId="4" borderId="0" xfId="0" applyNumberFormat="1" applyFont="1" applyFill="1" applyBorder="1"/>
    <xf numFmtId="0" fontId="0" fillId="0" borderId="0" xfId="0" applyFill="1"/>
    <xf numFmtId="41" fontId="15" fillId="4" borderId="9" xfId="1" applyNumberFormat="1" applyFont="1" applyFill="1" applyBorder="1"/>
    <xf numFmtId="41" fontId="17" fillId="4" borderId="0" xfId="1" applyNumberFormat="1" applyFont="1" applyFill="1" applyBorder="1"/>
    <xf numFmtId="41" fontId="17" fillId="4" borderId="9" xfId="0" applyNumberFormat="1" applyFont="1" applyFill="1" applyBorder="1" applyAlignment="1"/>
    <xf numFmtId="37" fontId="23" fillId="0" borderId="0" xfId="0" applyNumberFormat="1" applyFont="1" applyFill="1" applyBorder="1"/>
    <xf numFmtId="166" fontId="11" fillId="4" borderId="12" xfId="0" applyNumberFormat="1" applyFont="1" applyFill="1" applyBorder="1"/>
    <xf numFmtId="44" fontId="11" fillId="0" borderId="0" xfId="1" applyFont="1" applyFill="1" applyBorder="1"/>
    <xf numFmtId="0" fontId="0" fillId="4" borderId="6" xfId="0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right"/>
    </xf>
    <xf numFmtId="0" fontId="13" fillId="4" borderId="7" xfId="0" applyFont="1" applyFill="1" applyBorder="1" applyAlignment="1">
      <alignment horizontal="right"/>
    </xf>
    <xf numFmtId="0" fontId="0" fillId="0" borderId="0" xfId="0" applyBorder="1"/>
    <xf numFmtId="0" fontId="13" fillId="4" borderId="2" xfId="0" applyFont="1" applyFill="1" applyBorder="1" applyAlignment="1">
      <alignment horizontal="right"/>
    </xf>
    <xf numFmtId="166" fontId="13" fillId="4" borderId="8" xfId="1" applyNumberFormat="1" applyFont="1" applyFill="1" applyBorder="1" applyAlignment="1">
      <alignment horizontal="left"/>
    </xf>
    <xf numFmtId="166" fontId="13" fillId="4" borderId="8" xfId="0" applyNumberFormat="1" applyFont="1" applyFill="1" applyBorder="1"/>
    <xf numFmtId="0" fontId="13" fillId="4" borderId="8" xfId="0" applyFont="1" applyFill="1" applyBorder="1" applyAlignment="1">
      <alignment horizontal="right"/>
    </xf>
    <xf numFmtId="44" fontId="11" fillId="4" borderId="8" xfId="1" applyFont="1" applyFill="1" applyBorder="1"/>
    <xf numFmtId="0" fontId="13" fillId="4" borderId="4" xfId="0" applyFont="1" applyFill="1" applyBorder="1"/>
    <xf numFmtId="166" fontId="13" fillId="4" borderId="0" xfId="0" applyNumberFormat="1" applyFont="1" applyFill="1" applyBorder="1"/>
    <xf numFmtId="44" fontId="11" fillId="4" borderId="11" xfId="1" applyFont="1" applyFill="1" applyBorder="1"/>
    <xf numFmtId="0" fontId="13" fillId="0" borderId="0" xfId="0" applyFont="1" applyFill="1"/>
    <xf numFmtId="0" fontId="13" fillId="0" borderId="0" xfId="0" applyFont="1" applyAlignment="1">
      <alignment horizontal="right"/>
    </xf>
    <xf numFmtId="0" fontId="13" fillId="4" borderId="6" xfId="0" applyFont="1" applyFill="1" applyBorder="1"/>
    <xf numFmtId="0" fontId="13" fillId="4" borderId="1" xfId="0" applyFont="1" applyFill="1" applyBorder="1"/>
    <xf numFmtId="0" fontId="13" fillId="4" borderId="7" xfId="0" applyFont="1" applyFill="1" applyBorder="1"/>
    <xf numFmtId="42" fontId="15" fillId="3" borderId="0" xfId="1" applyNumberFormat="1" applyFont="1" applyFill="1" applyBorder="1"/>
    <xf numFmtId="0" fontId="0" fillId="0" borderId="13" xfId="0" applyBorder="1"/>
    <xf numFmtId="0" fontId="24" fillId="4" borderId="3" xfId="0" applyFont="1" applyFill="1" applyBorder="1"/>
    <xf numFmtId="0" fontId="24" fillId="0" borderId="0" xfId="0" applyFont="1" applyFill="1" applyBorder="1"/>
    <xf numFmtId="0" fontId="25" fillId="4" borderId="5" xfId="0" applyFont="1" applyFill="1" applyBorder="1"/>
    <xf numFmtId="0" fontId="25" fillId="0" borderId="0" xfId="0" applyFont="1" applyFill="1" applyBorder="1"/>
    <xf numFmtId="166" fontId="16" fillId="4" borderId="0" xfId="0" applyNumberFormat="1" applyFont="1" applyFill="1" applyBorder="1"/>
    <xf numFmtId="37" fontId="16" fillId="4" borderId="9" xfId="0" applyNumberFormat="1" applyFont="1" applyFill="1" applyBorder="1"/>
    <xf numFmtId="0" fontId="24" fillId="4" borderId="5" xfId="0" applyFont="1" applyFill="1" applyBorder="1" applyAlignment="1">
      <alignment horizontal="right"/>
    </xf>
    <xf numFmtId="0" fontId="24" fillId="0" borderId="0" xfId="0" applyFont="1" applyFill="1" applyBorder="1" applyAlignment="1">
      <alignment wrapText="1"/>
    </xf>
    <xf numFmtId="166" fontId="11" fillId="4" borderId="10" xfId="1" applyNumberFormat="1" applyFont="1" applyFill="1" applyBorder="1"/>
    <xf numFmtId="166" fontId="24" fillId="4" borderId="5" xfId="1" applyNumberFormat="1" applyFont="1" applyFill="1" applyBorder="1" applyAlignment="1">
      <alignment horizontal="right"/>
    </xf>
    <xf numFmtId="0" fontId="24" fillId="0" borderId="0" xfId="0" quotePrefix="1" applyFont="1" applyFill="1" applyBorder="1"/>
    <xf numFmtId="166" fontId="24" fillId="4" borderId="5" xfId="1" applyNumberFormat="1" applyFont="1" applyFill="1" applyBorder="1"/>
    <xf numFmtId="166" fontId="15" fillId="4" borderId="4" xfId="1" applyNumberFormat="1" applyFont="1" applyFill="1" applyBorder="1" applyAlignment="1">
      <alignment horizontal="right"/>
    </xf>
    <xf numFmtId="166" fontId="24" fillId="4" borderId="5" xfId="0" applyNumberFormat="1" applyFont="1" applyFill="1" applyBorder="1" applyAlignment="1">
      <alignment horizontal="left"/>
    </xf>
    <xf numFmtId="0" fontId="24" fillId="0" borderId="0" xfId="0" applyFont="1" applyFill="1" applyBorder="1" applyAlignment="1">
      <alignment horizontal="right"/>
    </xf>
    <xf numFmtId="41" fontId="6" fillId="4" borderId="4" xfId="1" applyNumberFormat="1" applyFont="1" applyFill="1" applyBorder="1" applyAlignment="1">
      <alignment horizontal="left"/>
    </xf>
    <xf numFmtId="41" fontId="16" fillId="4" borderId="9" xfId="0" applyNumberFormat="1" applyFont="1" applyFill="1" applyBorder="1"/>
    <xf numFmtId="0" fontId="24" fillId="4" borderId="5" xfId="0" applyFont="1" applyFill="1" applyBorder="1"/>
    <xf numFmtId="166" fontId="0" fillId="0" borderId="0" xfId="0" applyNumberFormat="1"/>
    <xf numFmtId="166" fontId="11" fillId="4" borderId="12" xfId="1" applyNumberFormat="1" applyFont="1" applyFill="1" applyBorder="1"/>
    <xf numFmtId="166" fontId="24" fillId="0" borderId="0" xfId="0" applyNumberFormat="1" applyFont="1" applyFill="1" applyBorder="1" applyAlignment="1">
      <alignment horizontal="right"/>
    </xf>
    <xf numFmtId="0" fontId="25" fillId="4" borderId="7" xfId="0" applyFont="1" applyFill="1" applyBorder="1"/>
    <xf numFmtId="166" fontId="15" fillId="3" borderId="0" xfId="1" applyNumberFormat="1" applyFont="1" applyFill="1" applyBorder="1"/>
    <xf numFmtId="167" fontId="15" fillId="3" borderId="0" xfId="2" applyNumberFormat="1" applyFont="1" applyFill="1" applyBorder="1"/>
    <xf numFmtId="0" fontId="14" fillId="0" borderId="0" xfId="0" applyFont="1" applyBorder="1"/>
    <xf numFmtId="0" fontId="0" fillId="0" borderId="4" xfId="0" applyBorder="1"/>
    <xf numFmtId="0" fontId="24" fillId="4" borderId="8" xfId="0" applyFont="1" applyFill="1" applyBorder="1"/>
    <xf numFmtId="0" fontId="13" fillId="4" borderId="4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center"/>
    </xf>
    <xf numFmtId="0" fontId="25" fillId="4" borderId="0" xfId="0" applyFont="1" applyFill="1" applyBorder="1"/>
    <xf numFmtId="41" fontId="13" fillId="0" borderId="0" xfId="0" applyNumberFormat="1" applyFont="1"/>
    <xf numFmtId="41" fontId="0" fillId="0" borderId="0" xfId="0" applyNumberFormat="1"/>
    <xf numFmtId="165" fontId="0" fillId="0" borderId="0" xfId="0" applyNumberFormat="1"/>
    <xf numFmtId="41" fontId="17" fillId="4" borderId="12" xfId="0" applyNumberFormat="1" applyFont="1" applyFill="1" applyBorder="1"/>
    <xf numFmtId="37" fontId="15" fillId="3" borderId="0" xfId="1" applyNumberFormat="1" applyFont="1" applyFill="1" applyBorder="1"/>
    <xf numFmtId="5" fontId="15" fillId="3" borderId="0" xfId="2" applyNumberFormat="1" applyFont="1" applyFill="1" applyBorder="1"/>
    <xf numFmtId="41" fontId="15" fillId="3" borderId="0" xfId="1" applyNumberFormat="1" applyFont="1" applyFill="1" applyBorder="1"/>
    <xf numFmtId="41" fontId="15" fillId="4" borderId="0" xfId="0" applyNumberFormat="1" applyFont="1" applyFill="1" applyBorder="1"/>
    <xf numFmtId="41" fontId="15" fillId="4" borderId="9" xfId="0" applyNumberFormat="1" applyFont="1" applyFill="1" applyBorder="1"/>
    <xf numFmtId="41" fontId="17" fillId="4" borderId="0" xfId="0" applyNumberFormat="1" applyFont="1" applyFill="1" applyBorder="1"/>
    <xf numFmtId="41" fontId="17" fillId="4" borderId="9" xfId="0" applyNumberFormat="1" applyFont="1" applyFill="1" applyBorder="1" applyAlignment="1">
      <alignment horizontal="left"/>
    </xf>
    <xf numFmtId="166" fontId="13" fillId="4" borderId="0" xfId="1" applyNumberFormat="1" applyFont="1" applyFill="1" applyBorder="1" applyAlignment="1">
      <alignment horizontal="left"/>
    </xf>
    <xf numFmtId="0" fontId="14" fillId="4" borderId="4" xfId="0" applyFont="1" applyFill="1" applyBorder="1"/>
    <xf numFmtId="41" fontId="13" fillId="4" borderId="0" xfId="0" applyNumberFormat="1" applyFont="1" applyFill="1" applyBorder="1"/>
    <xf numFmtId="165" fontId="13" fillId="4" borderId="0" xfId="0" applyNumberFormat="1" applyFont="1" applyFill="1" applyBorder="1"/>
    <xf numFmtId="41" fontId="15" fillId="3" borderId="0" xfId="0" applyNumberFormat="1" applyFont="1" applyFill="1" applyBorder="1"/>
    <xf numFmtId="41" fontId="15" fillId="3" borderId="0" xfId="2" applyNumberFormat="1" applyFont="1" applyFill="1" applyBorder="1"/>
    <xf numFmtId="41" fontId="11" fillId="4" borderId="11" xfId="1" applyNumberFormat="1" applyFont="1" applyFill="1" applyBorder="1"/>
    <xf numFmtId="166" fontId="13" fillId="0" borderId="0" xfId="1" applyNumberFormat="1" applyFont="1" applyFill="1" applyBorder="1" applyAlignment="1">
      <alignment horizontal="left"/>
    </xf>
    <xf numFmtId="166" fontId="13" fillId="0" borderId="0" xfId="0" applyNumberFormat="1" applyFont="1" applyFill="1" applyBorder="1"/>
    <xf numFmtId="166" fontId="17" fillId="0" borderId="0" xfId="0" applyNumberFormat="1" applyFont="1" applyFill="1" applyBorder="1"/>
    <xf numFmtId="165" fontId="17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5" borderId="2" xfId="0" applyFont="1" applyFill="1" applyBorder="1"/>
    <xf numFmtId="0" fontId="13" fillId="5" borderId="0" xfId="0" applyFont="1" applyFill="1" applyBorder="1"/>
    <xf numFmtId="0" fontId="13" fillId="5" borderId="8" xfId="0" applyFont="1" applyFill="1" applyBorder="1"/>
    <xf numFmtId="0" fontId="13" fillId="5" borderId="3" xfId="0" applyFont="1" applyFill="1" applyBorder="1"/>
    <xf numFmtId="0" fontId="13" fillId="5" borderId="4" xfId="0" applyFont="1" applyFill="1" applyBorder="1"/>
    <xf numFmtId="0" fontId="13" fillId="5" borderId="1" xfId="0" applyFont="1" applyFill="1" applyBorder="1" applyAlignment="1">
      <alignment horizontal="center"/>
    </xf>
    <xf numFmtId="0" fontId="0" fillId="5" borderId="0" xfId="0" applyFill="1"/>
    <xf numFmtId="0" fontId="13" fillId="5" borderId="5" xfId="0" applyFont="1" applyFill="1" applyBorder="1"/>
    <xf numFmtId="0" fontId="13" fillId="5" borderId="0" xfId="0" applyFont="1" applyFill="1" applyBorder="1" applyAlignment="1"/>
    <xf numFmtId="166" fontId="16" fillId="5" borderId="0" xfId="1" applyNumberFormat="1" applyFont="1" applyFill="1" applyBorder="1"/>
    <xf numFmtId="166" fontId="15" fillId="5" borderId="0" xfId="1" applyNumberFormat="1" applyFont="1" applyFill="1" applyBorder="1"/>
    <xf numFmtId="41" fontId="16" fillId="5" borderId="0" xfId="1" applyNumberFormat="1" applyFont="1" applyFill="1" applyBorder="1"/>
    <xf numFmtId="41" fontId="15" fillId="5" borderId="0" xfId="1" applyNumberFormat="1" applyFont="1" applyFill="1" applyBorder="1"/>
    <xf numFmtId="41" fontId="16" fillId="5" borderId="9" xfId="0" applyNumberFormat="1" applyFont="1" applyFill="1" applyBorder="1"/>
    <xf numFmtId="165" fontId="16" fillId="4" borderId="9" xfId="0" applyNumberFormat="1" applyFont="1" applyFill="1" applyBorder="1"/>
    <xf numFmtId="166" fontId="17" fillId="4" borderId="0" xfId="1" applyNumberFormat="1" applyFont="1" applyFill="1" applyBorder="1"/>
    <xf numFmtId="37" fontId="16" fillId="4" borderId="9" xfId="0" applyNumberFormat="1" applyFont="1" applyFill="1" applyBorder="1" applyAlignment="1">
      <alignment horizontal="right"/>
    </xf>
    <xf numFmtId="166" fontId="17" fillId="4" borderId="10" xfId="0" applyNumberFormat="1" applyFont="1" applyFill="1" applyBorder="1"/>
    <xf numFmtId="166" fontId="17" fillId="4" borderId="12" xfId="0" applyNumberFormat="1" applyFont="1" applyFill="1" applyBorder="1"/>
    <xf numFmtId="0" fontId="0" fillId="4" borderId="14" xfId="0" applyFill="1" applyBorder="1" applyAlignment="1">
      <alignment horizontal="right"/>
    </xf>
    <xf numFmtId="0" fontId="13" fillId="4" borderId="15" xfId="0" applyFont="1" applyFill="1" applyBorder="1"/>
    <xf numFmtId="0" fontId="13" fillId="4" borderId="16" xfId="0" applyFont="1" applyFill="1" applyBorder="1"/>
    <xf numFmtId="0" fontId="13" fillId="4" borderId="17" xfId="0" applyFont="1" applyFill="1" applyBorder="1" applyAlignment="1">
      <alignment horizontal="centerContinuous"/>
    </xf>
    <xf numFmtId="0" fontId="13" fillId="4" borderId="9" xfId="0" applyFont="1" applyFill="1" applyBorder="1" applyAlignment="1">
      <alignment horizontal="centerContinuous"/>
    </xf>
    <xf numFmtId="0" fontId="13" fillId="4" borderId="18" xfId="0" applyFont="1" applyFill="1" applyBorder="1"/>
    <xf numFmtId="0" fontId="0" fillId="4" borderId="17" xfId="0" applyFill="1" applyBorder="1" applyAlignment="1">
      <alignment horizontal="right"/>
    </xf>
    <xf numFmtId="42" fontId="15" fillId="4" borderId="0" xfId="0" applyNumberFormat="1" applyFont="1" applyFill="1" applyBorder="1"/>
    <xf numFmtId="41" fontId="17" fillId="4" borderId="9" xfId="0" applyNumberFormat="1" applyFont="1" applyFill="1" applyBorder="1"/>
    <xf numFmtId="0" fontId="0" fillId="4" borderId="17" xfId="0" applyFill="1" applyBorder="1" applyAlignment="1">
      <alignment horizontal="left"/>
    </xf>
    <xf numFmtId="42" fontId="11" fillId="4" borderId="12" xfId="0" applyNumberFormat="1" applyFont="1" applyFill="1" applyBorder="1"/>
    <xf numFmtId="42" fontId="11" fillId="4" borderId="11" xfId="0" applyNumberFormat="1" applyFont="1" applyFill="1" applyBorder="1"/>
    <xf numFmtId="0" fontId="0" fillId="4" borderId="19" xfId="0" applyFill="1" applyBorder="1" applyAlignment="1">
      <alignment horizontal="right"/>
    </xf>
    <xf numFmtId="0" fontId="13" fillId="4" borderId="9" xfId="0" applyFont="1" applyFill="1" applyBorder="1"/>
    <xf numFmtId="0" fontId="13" fillId="4" borderId="20" xfId="0" applyFont="1" applyFill="1" applyBorder="1"/>
    <xf numFmtId="0" fontId="0" fillId="5" borderId="14" xfId="0" applyFill="1" applyBorder="1" applyAlignment="1">
      <alignment horizontal="left"/>
    </xf>
    <xf numFmtId="0" fontId="13" fillId="5" borderId="15" xfId="0" applyFont="1" applyFill="1" applyBorder="1"/>
    <xf numFmtId="44" fontId="11" fillId="5" borderId="15" xfId="1" applyFont="1" applyFill="1" applyBorder="1"/>
    <xf numFmtId="44" fontId="11" fillId="5" borderId="16" xfId="1" applyFont="1" applyFill="1" applyBorder="1"/>
    <xf numFmtId="0" fontId="0" fillId="5" borderId="17" xfId="0" applyFill="1" applyBorder="1"/>
    <xf numFmtId="0" fontId="13" fillId="5" borderId="18" xfId="0" applyFont="1" applyFill="1" applyBorder="1"/>
    <xf numFmtId="44" fontId="11" fillId="5" borderId="0" xfId="1" applyFont="1" applyFill="1" applyBorder="1"/>
    <xf numFmtId="44" fontId="11" fillId="5" borderId="18" xfId="1" applyFont="1" applyFill="1" applyBorder="1"/>
    <xf numFmtId="0" fontId="0" fillId="5" borderId="19" xfId="0" applyFill="1" applyBorder="1"/>
    <xf numFmtId="0" fontId="13" fillId="5" borderId="9" xfId="0" applyFont="1" applyFill="1" applyBorder="1"/>
    <xf numFmtId="44" fontId="11" fillId="5" borderId="9" xfId="1" applyFont="1" applyFill="1" applyBorder="1"/>
    <xf numFmtId="44" fontId="11" fillId="5" borderId="20" xfId="1" applyFont="1" applyFill="1" applyBorder="1"/>
    <xf numFmtId="0" fontId="14" fillId="3" borderId="8" xfId="0" applyFont="1" applyFill="1" applyBorder="1"/>
    <xf numFmtId="0" fontId="13" fillId="3" borderId="8" xfId="0" applyFont="1" applyFill="1" applyBorder="1"/>
    <xf numFmtId="0" fontId="26" fillId="3" borderId="0" xfId="0" applyFont="1" applyFill="1" applyBorder="1" applyAlignment="1">
      <alignment horizontal="center"/>
    </xf>
    <xf numFmtId="0" fontId="27" fillId="3" borderId="0" xfId="0" applyFont="1" applyFill="1" applyBorder="1"/>
    <xf numFmtId="0" fontId="13" fillId="3" borderId="5" xfId="0" applyFont="1" applyFill="1" applyBorder="1"/>
    <xf numFmtId="0" fontId="2" fillId="3" borderId="0" xfId="0" applyFont="1" applyFill="1" applyBorder="1"/>
    <xf numFmtId="168" fontId="0" fillId="0" borderId="0" xfId="0" applyNumberFormat="1"/>
    <xf numFmtId="44" fontId="0" fillId="0" borderId="0" xfId="0" applyNumberFormat="1"/>
    <xf numFmtId="0" fontId="13" fillId="4" borderId="2" xfId="0" applyFont="1" applyFill="1" applyBorder="1"/>
    <xf numFmtId="37" fontId="23" fillId="4" borderId="8" xfId="0" applyNumberFormat="1" applyFont="1" applyFill="1" applyBorder="1"/>
    <xf numFmtId="0" fontId="0" fillId="4" borderId="3" xfId="0" applyFill="1" applyBorder="1"/>
    <xf numFmtId="0" fontId="0" fillId="5" borderId="0" xfId="0" applyFill="1" applyBorder="1"/>
    <xf numFmtId="166" fontId="13" fillId="5" borderId="0" xfId="1" applyNumberFormat="1" applyFont="1" applyFill="1" applyBorder="1"/>
    <xf numFmtId="41" fontId="16" fillId="4" borderId="0" xfId="1" applyNumberFormat="1" applyFont="1" applyFill="1" applyBorder="1"/>
    <xf numFmtId="166" fontId="16" fillId="4" borderId="9" xfId="1" applyNumberFormat="1" applyFont="1" applyFill="1" applyBorder="1"/>
    <xf numFmtId="44" fontId="13" fillId="4" borderId="0" xfId="1" applyFont="1" applyFill="1" applyBorder="1" applyAlignment="1">
      <alignment horizontal="left"/>
    </xf>
    <xf numFmtId="166" fontId="16" fillId="4" borderId="9" xfId="0" applyNumberFormat="1" applyFont="1" applyFill="1" applyBorder="1"/>
    <xf numFmtId="166" fontId="16" fillId="4" borderId="12" xfId="0" applyNumberFormat="1" applyFont="1" applyFill="1" applyBorder="1"/>
    <xf numFmtId="44" fontId="11" fillId="4" borderId="1" xfId="1" applyFont="1" applyFill="1" applyBorder="1"/>
    <xf numFmtId="166" fontId="16" fillId="4" borderId="10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Continuous"/>
    </xf>
    <xf numFmtId="44" fontId="16" fillId="4" borderId="0" xfId="1" applyNumberFormat="1" applyFont="1" applyFill="1" applyBorder="1"/>
    <xf numFmtId="166" fontId="15" fillId="4" borderId="5" xfId="1" applyNumberFormat="1" applyFont="1" applyFill="1" applyBorder="1"/>
    <xf numFmtId="169" fontId="16" fillId="4" borderId="0" xfId="1" applyNumberFormat="1" applyFont="1" applyFill="1" applyBorder="1"/>
    <xf numFmtId="41" fontId="15" fillId="4" borderId="5" xfId="1" applyNumberFormat="1" applyFont="1" applyFill="1" applyBorder="1"/>
    <xf numFmtId="39" fontId="16" fillId="4" borderId="9" xfId="1" applyNumberFormat="1" applyFont="1" applyFill="1" applyBorder="1" applyAlignment="1">
      <alignment horizontal="right"/>
    </xf>
    <xf numFmtId="0" fontId="0" fillId="4" borderId="5" xfId="0" applyFill="1" applyBorder="1"/>
    <xf numFmtId="39" fontId="16" fillId="4" borderId="9" xfId="1" applyNumberFormat="1" applyFont="1" applyFill="1" applyBorder="1"/>
    <xf numFmtId="166" fontId="18" fillId="4" borderId="5" xfId="1" applyNumberFormat="1" applyFont="1" applyFill="1" applyBorder="1"/>
    <xf numFmtId="166" fontId="13" fillId="4" borderId="5" xfId="1" applyNumberFormat="1" applyFont="1" applyFill="1" applyBorder="1"/>
    <xf numFmtId="43" fontId="16" fillId="4" borderId="9" xfId="0" applyNumberFormat="1" applyFont="1" applyFill="1" applyBorder="1" applyAlignment="1">
      <alignment horizontal="left"/>
    </xf>
    <xf numFmtId="166" fontId="13" fillId="4" borderId="5" xfId="0" applyNumberFormat="1" applyFont="1" applyFill="1" applyBorder="1" applyAlignment="1">
      <alignment horizontal="left"/>
    </xf>
    <xf numFmtId="44" fontId="16" fillId="4" borderId="12" xfId="1" applyFont="1" applyFill="1" applyBorder="1"/>
    <xf numFmtId="44" fontId="16" fillId="4" borderId="0" xfId="1" applyFont="1" applyFill="1" applyBorder="1"/>
    <xf numFmtId="39" fontId="16" fillId="4" borderId="0" xfId="0" applyNumberFormat="1" applyFont="1" applyFill="1" applyBorder="1"/>
    <xf numFmtId="46" fontId="13" fillId="4" borderId="0" xfId="0" applyNumberFormat="1" applyFont="1" applyFill="1" applyBorder="1" applyAlignment="1"/>
    <xf numFmtId="44" fontId="17" fillId="4" borderId="0" xfId="1" applyFont="1" applyFill="1" applyBorder="1"/>
    <xf numFmtId="39" fontId="17" fillId="4" borderId="0" xfId="0" applyNumberFormat="1" applyFont="1" applyFill="1" applyBorder="1"/>
    <xf numFmtId="39" fontId="17" fillId="4" borderId="0" xfId="1" applyNumberFormat="1" applyFont="1" applyFill="1" applyBorder="1"/>
    <xf numFmtId="44" fontId="11" fillId="4" borderId="11" xfId="1" applyNumberFormat="1" applyFont="1" applyFill="1" applyBorder="1"/>
    <xf numFmtId="170" fontId="11" fillId="4" borderId="11" xfId="1" applyNumberFormat="1" applyFont="1" applyFill="1" applyBorder="1"/>
    <xf numFmtId="0" fontId="13" fillId="4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abSelected="1" topLeftCell="A4" zoomScale="85" zoomScaleNormal="85" workbookViewId="0">
      <selection activeCell="G37" sqref="G37"/>
    </sheetView>
  </sheetViews>
  <sheetFormatPr defaultColWidth="9.140625" defaultRowHeight="12.75" x14ac:dyDescent="0.2"/>
  <cols>
    <col min="1" max="3" width="9.140625" style="3"/>
    <col min="4" max="4" width="42.42578125" style="3" customWidth="1"/>
    <col min="5" max="16384" width="9.140625" style="3"/>
  </cols>
  <sheetData>
    <row r="1" spans="1:2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59.25" x14ac:dyDescent="0.75">
      <c r="A12" s="1"/>
      <c r="B12" s="1"/>
      <c r="C12" s="1"/>
      <c r="D12" s="4" t="s">
        <v>0</v>
      </c>
      <c r="E12" s="1"/>
      <c r="F12" s="5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35">
      <c r="A14" s="1"/>
      <c r="B14" s="1"/>
      <c r="C14" s="1"/>
      <c r="D14" s="6" t="s">
        <v>1</v>
      </c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" x14ac:dyDescent="0.2">
      <c r="A16" s="1"/>
      <c r="B16" s="1"/>
      <c r="C16" s="1"/>
      <c r="D16" s="7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x14ac:dyDescent="0.25">
      <c r="A17" s="1"/>
      <c r="B17" s="1"/>
      <c r="C17" s="1"/>
      <c r="D17" s="8" t="s">
        <v>2</v>
      </c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x14ac:dyDescent="0.25">
      <c r="A18" s="1"/>
      <c r="B18" s="1"/>
      <c r="C18" s="1"/>
      <c r="D18" s="9" t="s">
        <v>3</v>
      </c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x14ac:dyDescent="0.25">
      <c r="A19" s="1"/>
      <c r="B19" s="1"/>
      <c r="C19" s="1"/>
      <c r="D19" s="10" t="s">
        <v>4</v>
      </c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x14ac:dyDescent="0.25">
      <c r="A20" s="1"/>
      <c r="B20" s="1"/>
      <c r="C20" s="1"/>
      <c r="D20" s="11" t="s">
        <v>5</v>
      </c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x14ac:dyDescent="0.25">
      <c r="A21" s="1"/>
      <c r="B21" s="1"/>
      <c r="C21" s="1"/>
      <c r="D21" s="12" t="s">
        <v>6</v>
      </c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" x14ac:dyDescent="0.2">
      <c r="A22" s="1"/>
      <c r="B22" s="1"/>
      <c r="C22" s="1"/>
      <c r="D22" s="7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29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29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29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29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29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29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29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29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x14ac:dyDescent="0.2">
      <c r="A83" s="13"/>
      <c r="B83" s="13"/>
      <c r="C83" s="13"/>
      <c r="D83" s="13"/>
      <c r="E83" s="13"/>
      <c r="F83" s="13"/>
      <c r="G83" s="13" t="s">
        <v>7</v>
      </c>
      <c r="H83" s="13"/>
      <c r="I83" s="13"/>
      <c r="J83" s="13"/>
      <c r="K83" s="13"/>
      <c r="L83" s="13"/>
    </row>
    <row r="84" spans="1:12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3"/>
  <sheetViews>
    <sheetView topLeftCell="A23" zoomScaleNormal="100" workbookViewId="0">
      <selection activeCell="D28" sqref="D28"/>
    </sheetView>
  </sheetViews>
  <sheetFormatPr defaultColWidth="11.42578125" defaultRowHeight="12.75" x14ac:dyDescent="0.2"/>
  <cols>
    <col min="1" max="1" width="11.42578125" customWidth="1"/>
    <col min="2" max="2" width="3.140625" customWidth="1"/>
    <col min="3" max="3" width="27.7109375" customWidth="1"/>
    <col min="4" max="4" width="13.140625" customWidth="1"/>
    <col min="5" max="5" width="3.140625" customWidth="1"/>
  </cols>
  <sheetData>
    <row r="1" spans="2:7" ht="18" x14ac:dyDescent="0.25">
      <c r="C1" s="14" t="s">
        <v>0</v>
      </c>
    </row>
    <row r="2" spans="2:7" ht="15" x14ac:dyDescent="0.2">
      <c r="C2" s="15" t="s">
        <v>97</v>
      </c>
    </row>
    <row r="3" spans="2:7" ht="15" x14ac:dyDescent="0.2">
      <c r="C3" s="15" t="s">
        <v>98</v>
      </c>
    </row>
    <row r="5" spans="2:7" ht="15" x14ac:dyDescent="0.2">
      <c r="C5" s="16" t="s">
        <v>10</v>
      </c>
      <c r="D5" s="15"/>
      <c r="E5" s="15"/>
      <c r="F5" s="15"/>
      <c r="G5" s="15"/>
    </row>
    <row r="6" spans="2:7" ht="15.75" thickBot="1" x14ac:dyDescent="0.25">
      <c r="C6" s="17"/>
      <c r="D6" s="18"/>
      <c r="E6" s="15"/>
      <c r="F6" s="15"/>
      <c r="G6" s="15"/>
    </row>
    <row r="7" spans="2:7" ht="15" x14ac:dyDescent="0.2">
      <c r="B7" s="19"/>
      <c r="C7" s="20"/>
      <c r="D7" s="21"/>
      <c r="E7" s="22"/>
      <c r="F7" s="15"/>
      <c r="G7" s="15"/>
    </row>
    <row r="8" spans="2:7" ht="15" x14ac:dyDescent="0.2">
      <c r="B8" s="23"/>
      <c r="C8" s="21" t="s">
        <v>24</v>
      </c>
      <c r="D8" s="24">
        <v>850000</v>
      </c>
      <c r="E8" s="25"/>
      <c r="F8" s="15"/>
      <c r="G8" s="15"/>
    </row>
    <row r="9" spans="2:7" ht="15" x14ac:dyDescent="0.2">
      <c r="B9" s="23"/>
      <c r="C9" s="21" t="s">
        <v>99</v>
      </c>
      <c r="D9" s="158">
        <v>610000</v>
      </c>
      <c r="E9" s="27"/>
      <c r="F9" s="15"/>
      <c r="G9" s="15"/>
    </row>
    <row r="10" spans="2:7" ht="15" x14ac:dyDescent="0.2">
      <c r="B10" s="23"/>
      <c r="C10" s="21" t="s">
        <v>100</v>
      </c>
      <c r="D10" s="158">
        <v>110000</v>
      </c>
      <c r="E10" s="25"/>
      <c r="F10" s="15"/>
      <c r="G10" s="15"/>
    </row>
    <row r="11" spans="2:7" ht="15" x14ac:dyDescent="0.2">
      <c r="B11" s="23"/>
      <c r="C11" s="21" t="s">
        <v>58</v>
      </c>
      <c r="D11" s="158">
        <v>140000</v>
      </c>
      <c r="E11" s="25"/>
      <c r="F11" s="15"/>
      <c r="G11" s="15"/>
    </row>
    <row r="12" spans="2:7" ht="15" x14ac:dyDescent="0.2">
      <c r="B12" s="23"/>
      <c r="C12" s="21" t="s">
        <v>101</v>
      </c>
      <c r="D12" s="159">
        <v>85000</v>
      </c>
      <c r="E12" s="27"/>
      <c r="F12" s="15"/>
      <c r="G12" s="15"/>
    </row>
    <row r="13" spans="2:7" ht="15" x14ac:dyDescent="0.2">
      <c r="B13" s="23"/>
      <c r="C13" s="21" t="s">
        <v>61</v>
      </c>
      <c r="D13" s="68">
        <v>0.35</v>
      </c>
      <c r="E13" s="27"/>
      <c r="F13" s="15"/>
      <c r="G13" s="15"/>
    </row>
    <row r="14" spans="2:7" ht="15.75" thickBot="1" x14ac:dyDescent="0.25">
      <c r="B14" s="28"/>
      <c r="C14" s="29"/>
      <c r="D14" s="29"/>
      <c r="E14" s="30"/>
      <c r="F14" s="15"/>
      <c r="G14" s="15"/>
    </row>
    <row r="15" spans="2:7" ht="15" x14ac:dyDescent="0.2">
      <c r="C15" s="15"/>
      <c r="D15" s="15"/>
      <c r="E15" s="15"/>
      <c r="F15" s="15"/>
      <c r="G15" s="15"/>
    </row>
    <row r="16" spans="2:7" ht="15" x14ac:dyDescent="0.2">
      <c r="C16" s="16" t="s">
        <v>15</v>
      </c>
      <c r="D16" s="15"/>
      <c r="E16" s="15"/>
      <c r="F16" s="15"/>
      <c r="G16" s="15"/>
    </row>
    <row r="17" spans="2:10" ht="15" x14ac:dyDescent="0.2">
      <c r="C17" s="137"/>
      <c r="D17" s="15"/>
      <c r="E17" s="73"/>
      <c r="F17" s="73"/>
      <c r="G17" s="15"/>
    </row>
    <row r="18" spans="2:10" ht="15" x14ac:dyDescent="0.2">
      <c r="B18" s="185"/>
      <c r="C18" s="186"/>
      <c r="D18" s="186"/>
      <c r="E18" s="187"/>
      <c r="F18" s="80"/>
      <c r="G18" s="76"/>
      <c r="H18" s="77"/>
      <c r="I18" s="77"/>
      <c r="J18" s="77"/>
    </row>
    <row r="19" spans="2:10" ht="15" x14ac:dyDescent="0.2">
      <c r="B19" s="188"/>
      <c r="C19" s="189" t="s">
        <v>62</v>
      </c>
      <c r="D19" s="189"/>
      <c r="E19" s="190"/>
    </row>
    <row r="20" spans="2:10" ht="15" x14ac:dyDescent="0.2">
      <c r="B20" s="191"/>
      <c r="C20" s="32" t="s">
        <v>24</v>
      </c>
      <c r="D20" s="192">
        <f>D8</f>
        <v>850000</v>
      </c>
      <c r="E20" s="190"/>
    </row>
    <row r="21" spans="2:10" ht="15" x14ac:dyDescent="0.2">
      <c r="B21" s="191"/>
      <c r="C21" s="32" t="s">
        <v>102</v>
      </c>
      <c r="D21" s="150">
        <f>D9</f>
        <v>610000</v>
      </c>
      <c r="E21" s="190"/>
    </row>
    <row r="22" spans="2:10" ht="15" x14ac:dyDescent="0.2">
      <c r="B22" s="191"/>
      <c r="C22" s="32" t="s">
        <v>103</v>
      </c>
      <c r="D22" s="150">
        <f>D10</f>
        <v>110000</v>
      </c>
      <c r="E22" s="190"/>
    </row>
    <row r="23" spans="2:10" ht="15" x14ac:dyDescent="0.2">
      <c r="B23" s="191"/>
      <c r="C23" s="32" t="s">
        <v>104</v>
      </c>
      <c r="D23" s="151">
        <f>D11</f>
        <v>140000</v>
      </c>
      <c r="E23" s="190"/>
    </row>
    <row r="24" spans="2:10" ht="15" x14ac:dyDescent="0.2">
      <c r="B24" s="191"/>
      <c r="C24" s="32" t="s">
        <v>105</v>
      </c>
      <c r="D24" s="152">
        <f>D20-SUM(D21:D23)</f>
        <v>-10000</v>
      </c>
      <c r="E24" s="190"/>
      <c r="G24" s="144" t="s">
        <v>7</v>
      </c>
    </row>
    <row r="25" spans="2:10" ht="15" x14ac:dyDescent="0.2">
      <c r="B25" s="191"/>
      <c r="C25" s="32" t="s">
        <v>106</v>
      </c>
      <c r="D25" s="151">
        <f>D12</f>
        <v>85000</v>
      </c>
      <c r="E25" s="190"/>
    </row>
    <row r="26" spans="2:10" ht="15" x14ac:dyDescent="0.2">
      <c r="B26" s="191"/>
      <c r="C26" s="32" t="s">
        <v>107</v>
      </c>
      <c r="D26" s="152">
        <f>D24-D25</f>
        <v>-95000</v>
      </c>
      <c r="E26" s="190"/>
    </row>
    <row r="27" spans="2:10" ht="15" x14ac:dyDescent="0.2">
      <c r="B27" s="191"/>
      <c r="C27" s="32" t="s">
        <v>108</v>
      </c>
      <c r="D27" s="193">
        <f>MAX(D26*D13,0)</f>
        <v>0</v>
      </c>
      <c r="E27" s="190"/>
    </row>
    <row r="28" spans="2:10" ht="16.5" thickBot="1" x14ac:dyDescent="0.3">
      <c r="B28" s="194" t="s">
        <v>109</v>
      </c>
      <c r="C28" s="32" t="s">
        <v>110</v>
      </c>
      <c r="D28" s="195">
        <f>D26-D27</f>
        <v>-95000</v>
      </c>
      <c r="E28" s="190"/>
    </row>
    <row r="29" spans="2:10" ht="15.75" thickTop="1" x14ac:dyDescent="0.2">
      <c r="B29" s="191"/>
      <c r="C29" s="32"/>
      <c r="D29" s="32"/>
      <c r="E29" s="190"/>
    </row>
    <row r="30" spans="2:10" ht="15.75" x14ac:dyDescent="0.25">
      <c r="B30" s="194" t="s">
        <v>111</v>
      </c>
      <c r="C30" s="32" t="s">
        <v>112</v>
      </c>
      <c r="D30" s="196">
        <f>D24+D23-D27</f>
        <v>130000</v>
      </c>
      <c r="E30" s="190"/>
    </row>
    <row r="31" spans="2:10" ht="15" x14ac:dyDescent="0.2">
      <c r="B31" s="197"/>
      <c r="C31" s="198"/>
      <c r="D31" s="198"/>
      <c r="E31" s="199"/>
    </row>
    <row r="33" spans="2:7" ht="15.75" x14ac:dyDescent="0.25">
      <c r="B33" s="200" t="s">
        <v>113</v>
      </c>
      <c r="C33" s="201" t="s">
        <v>114</v>
      </c>
      <c r="D33" s="201"/>
      <c r="E33" s="201"/>
      <c r="F33" s="202"/>
      <c r="G33" s="203"/>
    </row>
    <row r="34" spans="2:7" ht="15" x14ac:dyDescent="0.2">
      <c r="B34" s="204"/>
      <c r="C34" s="167" t="s">
        <v>115</v>
      </c>
      <c r="D34" s="167"/>
      <c r="E34" s="167"/>
      <c r="F34" s="167"/>
      <c r="G34" s="205"/>
    </row>
    <row r="35" spans="2:7" ht="15.75" x14ac:dyDescent="0.25">
      <c r="B35" s="204"/>
      <c r="C35" s="167" t="s">
        <v>116</v>
      </c>
      <c r="D35" s="167"/>
      <c r="E35" s="167"/>
      <c r="F35" s="206"/>
      <c r="G35" s="207"/>
    </row>
    <row r="36" spans="2:7" ht="15.75" x14ac:dyDescent="0.25">
      <c r="B36" s="208"/>
      <c r="C36" s="209" t="s">
        <v>133</v>
      </c>
      <c r="D36" s="209"/>
      <c r="E36" s="209"/>
      <c r="F36" s="210"/>
      <c r="G36" s="211"/>
    </row>
    <row r="83" spans="7:7" x14ac:dyDescent="0.2">
      <c r="G83" t="s">
        <v>7</v>
      </c>
    </row>
  </sheetData>
  <pageMargins left="0.75" right="0.75" top="1" bottom="1" header="0.5" footer="0.5"/>
  <pageSetup orientation="portrait" horizontalDpi="4294967292" vertic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7"/>
  <sheetViews>
    <sheetView zoomScale="90" zoomScaleNormal="100" workbookViewId="0">
      <selection activeCell="G19" sqref="G19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85546875" customWidth="1"/>
    <col min="5" max="5" width="3.140625" customWidth="1"/>
    <col min="6" max="6" width="11" bestFit="1" customWidth="1"/>
    <col min="7" max="7" width="3.140625" customWidth="1"/>
    <col min="8" max="8" width="20.28515625" customWidth="1"/>
    <col min="9" max="9" width="14.28515625" bestFit="1" customWidth="1"/>
    <col min="10" max="10" width="3.140625" customWidth="1"/>
    <col min="11" max="11" width="7.85546875" customWidth="1"/>
    <col min="12" max="12" width="11" bestFit="1" customWidth="1"/>
    <col min="13" max="13" width="3.140625" customWidth="1"/>
  </cols>
  <sheetData>
    <row r="1" spans="2:9" ht="18" x14ac:dyDescent="0.25">
      <c r="C1" s="14" t="s">
        <v>0</v>
      </c>
    </row>
    <row r="2" spans="2:9" ht="15" x14ac:dyDescent="0.2">
      <c r="C2" s="15" t="s">
        <v>137</v>
      </c>
    </row>
    <row r="3" spans="2:9" ht="15" x14ac:dyDescent="0.2">
      <c r="C3" s="15" t="s">
        <v>9</v>
      </c>
    </row>
    <row r="4" spans="2:9" ht="15" x14ac:dyDescent="0.2">
      <c r="C4" s="15" t="s">
        <v>117</v>
      </c>
    </row>
    <row r="5" spans="2:9" ht="15" x14ac:dyDescent="0.2">
      <c r="C5" s="15" t="s">
        <v>55</v>
      </c>
    </row>
    <row r="7" spans="2:9" ht="15" x14ac:dyDescent="0.2">
      <c r="C7" s="16" t="s">
        <v>10</v>
      </c>
      <c r="D7" s="15"/>
      <c r="E7" s="15"/>
      <c r="F7" s="15"/>
      <c r="G7" s="15"/>
    </row>
    <row r="8" spans="2:9" ht="15.75" thickBot="1" x14ac:dyDescent="0.25">
      <c r="C8" s="137"/>
      <c r="D8" s="73"/>
      <c r="E8" s="15"/>
      <c r="F8" s="15"/>
      <c r="G8" s="15"/>
    </row>
    <row r="9" spans="2:9" ht="15" x14ac:dyDescent="0.2">
      <c r="B9" s="19"/>
      <c r="C9" s="212"/>
      <c r="D9" s="213"/>
      <c r="E9" s="213"/>
      <c r="F9" s="213"/>
      <c r="G9" s="22"/>
    </row>
    <row r="10" spans="2:9" ht="15" x14ac:dyDescent="0.2">
      <c r="B10" s="23"/>
      <c r="C10" s="20"/>
      <c r="D10" s="214">
        <v>2017</v>
      </c>
      <c r="E10" s="215"/>
      <c r="F10" s="214">
        <v>2018</v>
      </c>
      <c r="G10" s="216"/>
    </row>
    <row r="11" spans="2:9" ht="15" x14ac:dyDescent="0.2">
      <c r="B11" s="23"/>
      <c r="C11" s="21" t="s">
        <v>24</v>
      </c>
      <c r="D11" s="24">
        <v>11573</v>
      </c>
      <c r="E11" s="217"/>
      <c r="F11" s="24">
        <v>12936</v>
      </c>
      <c r="G11" s="216"/>
      <c r="H11" s="218"/>
      <c r="I11" s="219"/>
    </row>
    <row r="12" spans="2:9" ht="15" x14ac:dyDescent="0.2">
      <c r="B12" s="23"/>
      <c r="C12" s="21" t="s">
        <v>118</v>
      </c>
      <c r="D12" s="67">
        <v>1661</v>
      </c>
      <c r="E12" s="217"/>
      <c r="F12" s="67">
        <v>1736</v>
      </c>
      <c r="G12" s="216"/>
      <c r="H12" s="218"/>
      <c r="I12" s="219"/>
    </row>
    <row r="13" spans="2:9" ht="15" x14ac:dyDescent="0.2">
      <c r="B13" s="23"/>
      <c r="C13" s="21" t="s">
        <v>119</v>
      </c>
      <c r="D13" s="67">
        <v>3979</v>
      </c>
      <c r="E13" s="217"/>
      <c r="F13" s="67">
        <v>4707</v>
      </c>
      <c r="G13" s="216"/>
      <c r="H13" s="218"/>
      <c r="I13" s="219"/>
    </row>
    <row r="14" spans="2:9" ht="15" x14ac:dyDescent="0.2">
      <c r="B14" s="23"/>
      <c r="C14" s="21" t="s">
        <v>65</v>
      </c>
      <c r="D14" s="67">
        <v>946</v>
      </c>
      <c r="E14" s="217"/>
      <c r="F14" s="67">
        <v>824</v>
      </c>
      <c r="G14" s="216"/>
      <c r="H14" s="218"/>
      <c r="I14" s="219"/>
    </row>
    <row r="15" spans="2:9" ht="15" x14ac:dyDescent="0.2">
      <c r="B15" s="23"/>
      <c r="C15" s="21" t="s">
        <v>120</v>
      </c>
      <c r="D15" s="72">
        <v>776</v>
      </c>
      <c r="E15" s="217"/>
      <c r="F15" s="67">
        <v>926</v>
      </c>
      <c r="G15" s="216"/>
      <c r="H15" s="218"/>
      <c r="I15" s="219"/>
    </row>
    <row r="16" spans="2:9" ht="15" x14ac:dyDescent="0.2">
      <c r="B16" s="23"/>
      <c r="C16" s="21" t="s">
        <v>85</v>
      </c>
      <c r="D16" s="72">
        <v>6067</v>
      </c>
      <c r="E16" s="217"/>
      <c r="F16" s="67">
        <v>6466</v>
      </c>
      <c r="G16" s="216"/>
      <c r="H16" s="218"/>
      <c r="I16" s="219"/>
    </row>
    <row r="17" spans="1:42" ht="15" x14ac:dyDescent="0.2">
      <c r="B17" s="23"/>
      <c r="C17" s="21" t="s">
        <v>88</v>
      </c>
      <c r="D17" s="147">
        <v>8034</v>
      </c>
      <c r="E17" s="217"/>
      <c r="F17" s="67">
        <v>9427</v>
      </c>
      <c r="G17" s="216"/>
      <c r="H17" s="218"/>
      <c r="I17" s="219"/>
    </row>
    <row r="18" spans="1:42" ht="15" x14ac:dyDescent="0.2">
      <c r="B18" s="23"/>
      <c r="C18" s="21" t="s">
        <v>121</v>
      </c>
      <c r="D18" s="72">
        <v>1171</v>
      </c>
      <c r="E18" s="217"/>
      <c r="F18" s="67">
        <v>1147</v>
      </c>
      <c r="G18" s="216"/>
      <c r="H18" s="218"/>
      <c r="I18" s="219"/>
    </row>
    <row r="19" spans="1:42" ht="15" x14ac:dyDescent="0.2">
      <c r="B19" s="23"/>
      <c r="C19" s="21" t="s">
        <v>14</v>
      </c>
      <c r="D19" s="72">
        <v>20320</v>
      </c>
      <c r="E19" s="217"/>
      <c r="F19" s="67">
        <v>24696</v>
      </c>
      <c r="G19" s="216"/>
      <c r="H19" s="218"/>
      <c r="I19" s="219"/>
    </row>
    <row r="20" spans="1:42" ht="15" x14ac:dyDescent="0.2">
      <c r="B20" s="23"/>
      <c r="C20" s="21" t="s">
        <v>12</v>
      </c>
      <c r="D20" s="72">
        <v>50888</v>
      </c>
      <c r="E20" s="217"/>
      <c r="F20" s="67">
        <v>54273</v>
      </c>
      <c r="G20" s="216"/>
      <c r="H20" s="218"/>
      <c r="I20" s="219"/>
    </row>
    <row r="21" spans="1:42" ht="15" x14ac:dyDescent="0.2">
      <c r="B21" s="23"/>
      <c r="C21" s="21" t="s">
        <v>87</v>
      </c>
      <c r="D21" s="72">
        <v>4384</v>
      </c>
      <c r="E21" s="217"/>
      <c r="F21" s="67">
        <v>4644</v>
      </c>
      <c r="G21" s="216"/>
      <c r="H21" s="218"/>
      <c r="I21" s="219"/>
    </row>
    <row r="22" spans="1:42" ht="15" x14ac:dyDescent="0.2">
      <c r="B22" s="23"/>
      <c r="C22" s="21" t="s">
        <v>90</v>
      </c>
      <c r="D22" s="72">
        <v>14283</v>
      </c>
      <c r="E22" s="217"/>
      <c r="F22" s="67">
        <v>15288</v>
      </c>
      <c r="G22" s="216"/>
      <c r="H22" s="218"/>
      <c r="I22" s="219"/>
    </row>
    <row r="23" spans="1:42" ht="15" x14ac:dyDescent="0.2">
      <c r="B23" s="23"/>
      <c r="C23" s="21" t="s">
        <v>66</v>
      </c>
      <c r="D23" s="72">
        <v>1411</v>
      </c>
      <c r="E23" s="217"/>
      <c r="F23" s="67">
        <v>1618</v>
      </c>
      <c r="G23" s="216"/>
      <c r="H23" s="218"/>
      <c r="I23" s="219"/>
    </row>
    <row r="24" spans="1:42" ht="15" x14ac:dyDescent="0.2">
      <c r="B24" s="23"/>
      <c r="C24" s="21"/>
      <c r="D24" s="148"/>
      <c r="E24" s="217"/>
      <c r="F24" s="26"/>
      <c r="G24" s="216"/>
    </row>
    <row r="25" spans="1:42" ht="15" x14ac:dyDescent="0.2">
      <c r="B25" s="23"/>
      <c r="C25" s="21" t="s">
        <v>29</v>
      </c>
      <c r="D25" s="68">
        <v>0.34</v>
      </c>
      <c r="E25" s="217"/>
      <c r="F25" s="68">
        <v>0.34</v>
      </c>
      <c r="G25" s="216"/>
    </row>
    <row r="26" spans="1:42" ht="15.75" thickBot="1" x14ac:dyDescent="0.25">
      <c r="B26" s="28"/>
      <c r="C26" s="29"/>
      <c r="D26" s="29"/>
      <c r="E26" s="29"/>
      <c r="F26" s="29"/>
      <c r="G26" s="30"/>
    </row>
    <row r="27" spans="1:42" ht="15" x14ac:dyDescent="0.2">
      <c r="C27" s="15"/>
      <c r="D27" s="15"/>
      <c r="E27" s="15"/>
      <c r="F27" s="15"/>
      <c r="G27" s="15"/>
    </row>
    <row r="28" spans="1:42" ht="15" x14ac:dyDescent="0.2">
      <c r="C28" s="16" t="s">
        <v>15</v>
      </c>
      <c r="D28" s="15"/>
      <c r="E28" s="15"/>
      <c r="F28" s="15"/>
      <c r="G28" s="15"/>
    </row>
    <row r="29" spans="1:42" ht="15.75" thickBot="1" x14ac:dyDescent="0.25">
      <c r="B29" s="97"/>
      <c r="C29" s="97"/>
      <c r="D29" s="97"/>
      <c r="E29" s="97"/>
      <c r="F29" s="77"/>
      <c r="G29" s="76"/>
      <c r="H29" s="80"/>
      <c r="I29" s="82"/>
      <c r="J29" s="77"/>
      <c r="K29" s="77"/>
    </row>
    <row r="30" spans="1:42" ht="15" x14ac:dyDescent="0.2">
      <c r="B30" s="220"/>
      <c r="C30" s="33"/>
      <c r="D30" s="33"/>
      <c r="E30" s="33"/>
      <c r="F30" s="33"/>
      <c r="G30" s="33"/>
      <c r="H30" s="33"/>
      <c r="I30" s="221"/>
      <c r="J30" s="222"/>
      <c r="K30" s="77"/>
    </row>
    <row r="31" spans="1:42" ht="15.75" thickBot="1" x14ac:dyDescent="0.25">
      <c r="A31" s="15"/>
      <c r="B31" s="103"/>
      <c r="C31" s="171" t="s">
        <v>136</v>
      </c>
      <c r="D31" s="172"/>
      <c r="E31" s="172"/>
      <c r="F31" s="172"/>
      <c r="G31" s="172"/>
      <c r="H31" s="172"/>
      <c r="I31" s="172"/>
      <c r="J31" s="38"/>
      <c r="K31" s="80"/>
      <c r="L31" s="80"/>
      <c r="M31" s="80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ht="15.75" x14ac:dyDescent="0.25">
      <c r="A32" s="15"/>
      <c r="B32" s="103"/>
      <c r="C32" s="174" t="s">
        <v>85</v>
      </c>
      <c r="D32" s="175">
        <f>D16</f>
        <v>6067</v>
      </c>
      <c r="E32" s="176"/>
      <c r="F32" s="167"/>
      <c r="G32" s="223"/>
      <c r="H32" s="224" t="s">
        <v>87</v>
      </c>
      <c r="I32" s="175">
        <f>D21</f>
        <v>4384</v>
      </c>
      <c r="J32" s="38"/>
      <c r="K32" s="80"/>
      <c r="L32" s="83"/>
      <c r="M32" s="80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</row>
    <row r="33" spans="1:42" ht="15.75" customHeight="1" x14ac:dyDescent="0.2">
      <c r="A33" s="15"/>
      <c r="B33" s="103"/>
      <c r="C33" s="32" t="s">
        <v>88</v>
      </c>
      <c r="D33" s="225">
        <f>D17</f>
        <v>8034</v>
      </c>
      <c r="E33" s="43"/>
      <c r="F33" s="32"/>
      <c r="G33" s="45"/>
      <c r="H33" s="156" t="s">
        <v>91</v>
      </c>
      <c r="I33" s="129">
        <f>D18</f>
        <v>1171</v>
      </c>
      <c r="J33" s="38"/>
      <c r="K33" s="80"/>
      <c r="L33" s="80"/>
      <c r="M33" s="80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</row>
    <row r="34" spans="1:42" ht="15.75" x14ac:dyDescent="0.25">
      <c r="A34" s="15"/>
      <c r="B34" s="103"/>
      <c r="C34" s="32" t="s">
        <v>90</v>
      </c>
      <c r="D34" s="129">
        <f>D22</f>
        <v>14283</v>
      </c>
      <c r="E34" s="32"/>
      <c r="F34" s="32"/>
      <c r="G34" s="45"/>
      <c r="H34" s="51" t="s">
        <v>13</v>
      </c>
      <c r="I34" s="40">
        <f>I32+I33</f>
        <v>5555</v>
      </c>
      <c r="J34" s="38"/>
      <c r="K34" s="80"/>
      <c r="L34" s="83"/>
      <c r="M34" s="80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spans="1:42" ht="15.75" customHeight="1" x14ac:dyDescent="0.2">
      <c r="A35" s="107"/>
      <c r="B35" s="103"/>
      <c r="C35" s="32" t="s">
        <v>11</v>
      </c>
      <c r="D35" s="117">
        <f>D32+D33+D34</f>
        <v>28384</v>
      </c>
      <c r="E35" s="32"/>
      <c r="F35" s="47"/>
      <c r="G35" s="45"/>
      <c r="H35" s="157"/>
      <c r="I35" s="117"/>
      <c r="J35" s="38"/>
      <c r="K35" s="80"/>
      <c r="L35" s="80"/>
      <c r="M35" s="80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</row>
    <row r="36" spans="1:42" ht="15.75" x14ac:dyDescent="0.25">
      <c r="A36" s="15"/>
      <c r="B36" s="103"/>
      <c r="C36" s="32"/>
      <c r="D36" s="40"/>
      <c r="E36" s="49"/>
      <c r="F36" s="32"/>
      <c r="G36" s="45"/>
      <c r="H36" s="51" t="s">
        <v>14</v>
      </c>
      <c r="I36" s="40">
        <f>D19</f>
        <v>20320</v>
      </c>
      <c r="J36" s="38"/>
      <c r="K36" s="80"/>
      <c r="L36" s="83"/>
      <c r="M36" s="8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1:42" ht="15" x14ac:dyDescent="0.2">
      <c r="A37" s="15"/>
      <c r="B37" s="103"/>
      <c r="C37" s="32" t="s">
        <v>12</v>
      </c>
      <c r="D37" s="226">
        <f>D20</f>
        <v>50888</v>
      </c>
      <c r="E37" s="51"/>
      <c r="F37" s="50"/>
      <c r="G37" s="45"/>
      <c r="H37" s="227" t="s">
        <v>122</v>
      </c>
      <c r="I37" s="228">
        <f>I38-I36-I34</f>
        <v>53397</v>
      </c>
      <c r="J37" s="38"/>
      <c r="K37" s="80"/>
      <c r="L37" s="80"/>
      <c r="M37" s="80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</row>
    <row r="38" spans="1:42" ht="15.75" thickBot="1" x14ac:dyDescent="0.25">
      <c r="A38" s="15"/>
      <c r="B38" s="103"/>
      <c r="C38" s="32" t="s">
        <v>95</v>
      </c>
      <c r="D38" s="183">
        <f>D35+D37</f>
        <v>79272</v>
      </c>
      <c r="E38" s="32"/>
      <c r="F38" s="32"/>
      <c r="G38" s="45"/>
      <c r="H38" s="157" t="s">
        <v>123</v>
      </c>
      <c r="I38" s="229">
        <f>D38</f>
        <v>79272</v>
      </c>
      <c r="J38" s="38"/>
      <c r="K38" s="80"/>
      <c r="L38" s="163"/>
      <c r="M38" s="8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ht="17.25" thickTop="1" thickBot="1" x14ac:dyDescent="0.3">
      <c r="A39" s="15"/>
      <c r="B39" s="108"/>
      <c r="C39" s="109"/>
      <c r="D39" s="109"/>
      <c r="E39" s="109"/>
      <c r="F39" s="109"/>
      <c r="G39" s="109"/>
      <c r="H39" s="109"/>
      <c r="I39" s="230"/>
      <c r="J39" s="110"/>
      <c r="K39" s="80"/>
      <c r="L39" s="164"/>
      <c r="M39" s="80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ht="16.5" thickBot="1" x14ac:dyDescent="0.3">
      <c r="A40" s="15"/>
      <c r="B40" s="80"/>
      <c r="C40" s="80"/>
      <c r="D40" s="80"/>
      <c r="E40" s="80"/>
      <c r="F40" s="80"/>
      <c r="G40" s="80"/>
      <c r="H40" s="80"/>
      <c r="I40" s="92"/>
      <c r="J40" s="80"/>
      <c r="K40" s="80"/>
      <c r="L40" s="165"/>
      <c r="M40" s="80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ht="15.75" x14ac:dyDescent="0.25">
      <c r="A41" s="15"/>
      <c r="B41" s="220"/>
      <c r="C41" s="33"/>
      <c r="D41" s="33"/>
      <c r="E41" s="33"/>
      <c r="F41" s="33"/>
      <c r="G41" s="33"/>
      <c r="H41" s="33"/>
      <c r="I41" s="221"/>
      <c r="J41" s="34"/>
      <c r="K41" s="80"/>
      <c r="L41" s="83"/>
      <c r="M41" s="80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ht="15.75" thickBot="1" x14ac:dyDescent="0.25">
      <c r="A42" s="15"/>
      <c r="B42" s="103"/>
      <c r="C42" s="171" t="s">
        <v>132</v>
      </c>
      <c r="D42" s="172"/>
      <c r="E42" s="172"/>
      <c r="F42" s="172"/>
      <c r="G42" s="172"/>
      <c r="H42" s="172"/>
      <c r="I42" s="172"/>
      <c r="J42" s="38"/>
      <c r="K42" s="80"/>
      <c r="L42" s="80"/>
      <c r="M42" s="80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ht="15" x14ac:dyDescent="0.2">
      <c r="A43" s="15"/>
      <c r="B43" s="103"/>
      <c r="C43" s="174" t="s">
        <v>85</v>
      </c>
      <c r="D43" s="175">
        <f>F16</f>
        <v>6466</v>
      </c>
      <c r="E43" s="176"/>
      <c r="F43" s="167"/>
      <c r="G43" s="223"/>
      <c r="H43" s="224" t="s">
        <v>87</v>
      </c>
      <c r="I43" s="175">
        <f>F21</f>
        <v>4644</v>
      </c>
      <c r="J43" s="38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ht="15" x14ac:dyDescent="0.2">
      <c r="A44" s="15"/>
      <c r="B44" s="103"/>
      <c r="C44" s="32" t="s">
        <v>88</v>
      </c>
      <c r="D44" s="225">
        <f>F17</f>
        <v>9427</v>
      </c>
      <c r="E44" s="43"/>
      <c r="F44" s="32"/>
      <c r="G44" s="45"/>
      <c r="H44" s="156" t="s">
        <v>91</v>
      </c>
      <c r="I44" s="129">
        <f>F18</f>
        <v>1147</v>
      </c>
      <c r="J44" s="38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42" ht="15" x14ac:dyDescent="0.2">
      <c r="A45" s="15"/>
      <c r="B45" s="103"/>
      <c r="C45" s="32" t="s">
        <v>90</v>
      </c>
      <c r="D45" s="129">
        <f>F22</f>
        <v>15288</v>
      </c>
      <c r="E45" s="32"/>
      <c r="F45" s="32"/>
      <c r="G45" s="45"/>
      <c r="H45" s="51" t="s">
        <v>13</v>
      </c>
      <c r="I45" s="40">
        <f>I43+I44</f>
        <v>5791</v>
      </c>
      <c r="J45" s="38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42" ht="15" x14ac:dyDescent="0.2">
      <c r="A46" s="15"/>
      <c r="B46" s="103"/>
      <c r="C46" s="32" t="s">
        <v>11</v>
      </c>
      <c r="D46" s="117">
        <f>D43+D44+D45</f>
        <v>31181</v>
      </c>
      <c r="E46" s="32"/>
      <c r="F46" s="47"/>
      <c r="G46" s="45"/>
      <c r="H46" s="157"/>
      <c r="I46" s="117"/>
      <c r="J46" s="38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42" ht="15" x14ac:dyDescent="0.2">
      <c r="A47" s="15"/>
      <c r="B47" s="103"/>
      <c r="C47" s="32"/>
      <c r="D47" s="40"/>
      <c r="E47" s="49"/>
      <c r="F47" s="32"/>
      <c r="G47" s="45"/>
      <c r="H47" s="51" t="s">
        <v>14</v>
      </c>
      <c r="I47" s="40">
        <f>F19</f>
        <v>24696</v>
      </c>
      <c r="J47" s="38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42" ht="15" x14ac:dyDescent="0.2">
      <c r="A48" s="15"/>
      <c r="B48" s="103"/>
      <c r="C48" s="32" t="s">
        <v>12</v>
      </c>
      <c r="D48" s="226">
        <f>F20</f>
        <v>54273</v>
      </c>
      <c r="E48" s="51"/>
      <c r="F48" s="50"/>
      <c r="G48" s="45"/>
      <c r="H48" s="227" t="s">
        <v>122</v>
      </c>
      <c r="I48" s="228">
        <f>I49-I47-I45</f>
        <v>54967</v>
      </c>
      <c r="J48" s="38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ht="15.75" thickBot="1" x14ac:dyDescent="0.25">
      <c r="A49" s="15"/>
      <c r="B49" s="103"/>
      <c r="C49" s="32" t="s">
        <v>95</v>
      </c>
      <c r="D49" s="231">
        <f>D46+D48</f>
        <v>85454</v>
      </c>
      <c r="E49" s="32"/>
      <c r="F49" s="32"/>
      <c r="G49" s="45"/>
      <c r="H49" s="157" t="s">
        <v>123</v>
      </c>
      <c r="I49" s="229">
        <f>D49</f>
        <v>85454</v>
      </c>
      <c r="J49" s="3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ht="17.25" thickTop="1" thickBot="1" x14ac:dyDescent="0.3">
      <c r="A50" s="15"/>
      <c r="B50" s="108"/>
      <c r="C50" s="109"/>
      <c r="D50" s="109"/>
      <c r="E50" s="109"/>
      <c r="F50" s="109"/>
      <c r="G50" s="109"/>
      <c r="H50" s="109"/>
      <c r="I50" s="230"/>
      <c r="J50" s="110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ht="15.75" thickBot="1" x14ac:dyDescent="0.25">
      <c r="A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ht="15" x14ac:dyDescent="0.2">
      <c r="A52" s="15"/>
      <c r="B52" s="74"/>
      <c r="C52" s="33"/>
      <c r="D52" s="33"/>
      <c r="E52" s="3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ht="15.75" thickBot="1" x14ac:dyDescent="0.25">
      <c r="A53" s="15"/>
      <c r="B53" s="78"/>
      <c r="C53" s="232" t="s">
        <v>135</v>
      </c>
      <c r="D53" s="172"/>
      <c r="E53" s="233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ht="15" x14ac:dyDescent="0.2">
      <c r="A54" s="15"/>
      <c r="B54" s="78"/>
      <c r="C54" s="32" t="s">
        <v>24</v>
      </c>
      <c r="D54" s="234">
        <f>D11</f>
        <v>11573</v>
      </c>
      <c r="E54" s="23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ht="15" x14ac:dyDescent="0.2">
      <c r="A55" s="15"/>
      <c r="B55" s="78"/>
      <c r="C55" s="32" t="s">
        <v>25</v>
      </c>
      <c r="D55" s="236">
        <f>D13</f>
        <v>3979</v>
      </c>
      <c r="E55" s="237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ht="15" x14ac:dyDescent="0.2">
      <c r="A56" s="15"/>
      <c r="B56" s="78"/>
      <c r="C56" s="32" t="s">
        <v>65</v>
      </c>
      <c r="D56" s="236">
        <f>D14</f>
        <v>946</v>
      </c>
      <c r="E56" s="237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ht="15" x14ac:dyDescent="0.2">
      <c r="A57" s="15"/>
      <c r="B57" s="78"/>
      <c r="C57" s="32" t="s">
        <v>118</v>
      </c>
      <c r="D57" s="238">
        <f>D12</f>
        <v>1661</v>
      </c>
      <c r="E57" s="239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ht="15" x14ac:dyDescent="0.2">
      <c r="A58" s="15"/>
      <c r="B58" s="78"/>
      <c r="C58" s="32" t="s">
        <v>33</v>
      </c>
      <c r="D58" s="234">
        <f>D54-D55-D56-D57</f>
        <v>4987</v>
      </c>
      <c r="E58" s="38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ht="15" x14ac:dyDescent="0.2">
      <c r="A59" s="15"/>
      <c r="B59" s="78"/>
      <c r="C59" s="32" t="s">
        <v>120</v>
      </c>
      <c r="D59" s="240">
        <f>D15</f>
        <v>776</v>
      </c>
      <c r="E59" s="241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ht="15" x14ac:dyDescent="0.2">
      <c r="A60" s="15"/>
      <c r="B60" s="78"/>
      <c r="C60" s="32" t="s">
        <v>34</v>
      </c>
      <c r="D60" s="234">
        <f>D58-D59</f>
        <v>4211</v>
      </c>
      <c r="E60" s="242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ht="15" x14ac:dyDescent="0.2">
      <c r="A61" s="15"/>
      <c r="B61" s="78"/>
      <c r="C61" s="52" t="s">
        <v>35</v>
      </c>
      <c r="D61" s="243">
        <f>D60*D25</f>
        <v>1431.74</v>
      </c>
      <c r="E61" s="24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ht="15.75" thickBot="1" x14ac:dyDescent="0.25">
      <c r="A62" s="15"/>
      <c r="B62" s="78"/>
      <c r="C62" s="32" t="s">
        <v>36</v>
      </c>
      <c r="D62" s="245">
        <f>D60-D61</f>
        <v>2779.26</v>
      </c>
      <c r="E62" s="38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ht="15.75" thickTop="1" x14ac:dyDescent="0.2">
      <c r="A63" s="15"/>
      <c r="B63" s="78"/>
      <c r="C63" s="32" t="s">
        <v>66</v>
      </c>
      <c r="D63" s="246">
        <f>D23</f>
        <v>1411</v>
      </c>
      <c r="E63" s="38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ht="15" x14ac:dyDescent="0.2">
      <c r="A64" s="15"/>
      <c r="B64" s="78"/>
      <c r="C64" s="32" t="s">
        <v>70</v>
      </c>
      <c r="D64" s="247">
        <f>D62-D63</f>
        <v>1368.2600000000002</v>
      </c>
      <c r="E64" s="38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ht="15.75" thickBot="1" x14ac:dyDescent="0.25">
      <c r="A65" s="15"/>
      <c r="B65" s="93"/>
      <c r="C65" s="94"/>
      <c r="D65" s="95"/>
      <c r="E65" s="96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ht="15.75" thickBot="1" x14ac:dyDescent="0.25">
      <c r="A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ht="15" x14ac:dyDescent="0.2">
      <c r="A67" s="15"/>
      <c r="B67" s="74"/>
      <c r="C67" s="33"/>
      <c r="D67" s="33"/>
      <c r="E67" s="34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ht="15.75" thickBot="1" x14ac:dyDescent="0.25">
      <c r="A68" s="15"/>
      <c r="B68" s="78"/>
      <c r="C68" s="232" t="s">
        <v>134</v>
      </c>
      <c r="D68" s="172"/>
      <c r="E68" s="233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ht="15" x14ac:dyDescent="0.2">
      <c r="A69" s="15"/>
      <c r="B69" s="78"/>
      <c r="C69" s="32" t="s">
        <v>24</v>
      </c>
      <c r="D69" s="234">
        <f>F11</f>
        <v>12936</v>
      </c>
      <c r="E69" s="23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ht="15" x14ac:dyDescent="0.2">
      <c r="A70" s="15"/>
      <c r="B70" s="78"/>
      <c r="C70" s="32" t="s">
        <v>25</v>
      </c>
      <c r="D70" s="236">
        <f>F13</f>
        <v>4707</v>
      </c>
      <c r="E70" s="237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ht="15" x14ac:dyDescent="0.2">
      <c r="A71" s="15"/>
      <c r="B71" s="78"/>
      <c r="C71" s="32" t="s">
        <v>65</v>
      </c>
      <c r="D71" s="236">
        <f>F14</f>
        <v>824</v>
      </c>
      <c r="E71" s="237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ht="15" x14ac:dyDescent="0.2">
      <c r="A72" s="15"/>
      <c r="B72" s="78"/>
      <c r="C72" s="32" t="s">
        <v>118</v>
      </c>
      <c r="D72" s="238">
        <f>F12</f>
        <v>1736</v>
      </c>
      <c r="E72" s="239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ht="15" x14ac:dyDescent="0.2">
      <c r="A73" s="15"/>
      <c r="B73" s="78"/>
      <c r="C73" s="32" t="s">
        <v>33</v>
      </c>
      <c r="D73" s="234">
        <f>D69-D70-D71-D72</f>
        <v>5669</v>
      </c>
      <c r="E73" s="38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ht="15" x14ac:dyDescent="0.2">
      <c r="A74" s="15"/>
      <c r="B74" s="78"/>
      <c r="C74" s="32" t="s">
        <v>120</v>
      </c>
      <c r="D74" s="240">
        <f>F15</f>
        <v>926</v>
      </c>
      <c r="E74" s="241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ht="15" x14ac:dyDescent="0.2">
      <c r="A75" s="15"/>
      <c r="B75" s="78"/>
      <c r="C75" s="32" t="s">
        <v>34</v>
      </c>
      <c r="D75" s="234">
        <f>D73-D74</f>
        <v>4743</v>
      </c>
      <c r="E75" s="242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ht="15" x14ac:dyDescent="0.2">
      <c r="A76" s="15"/>
      <c r="B76" s="78"/>
      <c r="C76" s="52" t="s">
        <v>35</v>
      </c>
      <c r="D76" s="243">
        <f>D75*F25</f>
        <v>1612.6200000000001</v>
      </c>
      <c r="E76" s="244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ht="15.75" thickBot="1" x14ac:dyDescent="0.25">
      <c r="A77" s="15"/>
      <c r="B77" s="78"/>
      <c r="C77" s="32" t="s">
        <v>36</v>
      </c>
      <c r="D77" s="245">
        <f>D75-D76</f>
        <v>3130.38</v>
      </c>
      <c r="E77" s="38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ht="15.75" thickTop="1" x14ac:dyDescent="0.2">
      <c r="A78" s="15"/>
      <c r="B78" s="78"/>
      <c r="C78" s="32" t="s">
        <v>66</v>
      </c>
      <c r="D78" s="246">
        <f>F23</f>
        <v>1618</v>
      </c>
      <c r="E78" s="38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ht="15" x14ac:dyDescent="0.2">
      <c r="A79" s="15"/>
      <c r="B79" s="78"/>
      <c r="C79" s="32" t="s">
        <v>70</v>
      </c>
      <c r="D79" s="247">
        <f>D77-D78</f>
        <v>1512.38</v>
      </c>
      <c r="E79" s="38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ht="15.75" thickBot="1" x14ac:dyDescent="0.25">
      <c r="A80" s="15"/>
      <c r="B80" s="93"/>
      <c r="C80" s="94"/>
      <c r="D80" s="95"/>
      <c r="E80" s="96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ht="15.75" thickBo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ht="15" x14ac:dyDescent="0.2">
      <c r="A82" s="15"/>
      <c r="B82" s="220"/>
      <c r="C82" s="33"/>
      <c r="D82" s="33"/>
      <c r="E82" s="222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ht="15" x14ac:dyDescent="0.2">
      <c r="A83" s="15"/>
      <c r="B83" s="103"/>
      <c r="C83" s="248" t="s">
        <v>124</v>
      </c>
      <c r="D83" s="249">
        <f>D73+D72-D76</f>
        <v>5792.38</v>
      </c>
      <c r="E83" s="38"/>
      <c r="F83" s="15"/>
      <c r="G83" s="15" t="s">
        <v>7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ht="15" x14ac:dyDescent="0.2">
      <c r="A84" s="15"/>
      <c r="B84" s="103"/>
      <c r="C84" s="32" t="s">
        <v>125</v>
      </c>
      <c r="D84" s="250">
        <f>((F16+F17+F22)-(F18+F21))-((D16+D17+D22)-(D18+D21))</f>
        <v>2561</v>
      </c>
      <c r="E84" s="38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ht="15" x14ac:dyDescent="0.2">
      <c r="A85" s="15"/>
      <c r="B85" s="103"/>
      <c r="C85" s="32" t="s">
        <v>126</v>
      </c>
      <c r="D85" s="251">
        <f>F20-D20+F12</f>
        <v>5121</v>
      </c>
      <c r="E85" s="38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ht="15" x14ac:dyDescent="0.2">
      <c r="A86" s="15"/>
      <c r="B86" s="103"/>
      <c r="C86" s="32"/>
      <c r="D86" s="32"/>
      <c r="E86" s="38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ht="15.75" x14ac:dyDescent="0.25">
      <c r="A87" s="15"/>
      <c r="B87" s="103"/>
      <c r="C87" s="32" t="s">
        <v>127</v>
      </c>
      <c r="D87" s="252">
        <f>D83-D84-D85</f>
        <v>-1889.62</v>
      </c>
      <c r="E87" s="38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ht="15" x14ac:dyDescent="0.2">
      <c r="A88" s="15"/>
      <c r="B88" s="103"/>
      <c r="C88" s="32"/>
      <c r="D88" s="85"/>
      <c r="E88" s="38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ht="15" x14ac:dyDescent="0.2">
      <c r="A89" s="15"/>
      <c r="B89" s="103"/>
      <c r="C89" s="32" t="s">
        <v>68</v>
      </c>
      <c r="D89" s="249">
        <f>I47-I36</f>
        <v>4376</v>
      </c>
      <c r="E89" s="38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ht="15" x14ac:dyDescent="0.2">
      <c r="A90" s="15"/>
      <c r="B90" s="103"/>
      <c r="C90" s="32"/>
      <c r="D90" s="85"/>
      <c r="E90" s="38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ht="15.75" x14ac:dyDescent="0.25">
      <c r="A91" s="15"/>
      <c r="B91" s="103"/>
      <c r="C91" s="32" t="s">
        <v>74</v>
      </c>
      <c r="D91" s="105">
        <f>D74-D89</f>
        <v>-3450</v>
      </c>
      <c r="E91" s="38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ht="15" x14ac:dyDescent="0.2">
      <c r="A92" s="15"/>
      <c r="B92" s="103"/>
      <c r="C92" s="32"/>
      <c r="D92" s="85"/>
      <c r="E92" s="38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ht="15" x14ac:dyDescent="0.2">
      <c r="A93" s="15"/>
      <c r="B93" s="103"/>
      <c r="C93" s="32" t="s">
        <v>128</v>
      </c>
      <c r="D93" s="249">
        <f>I48-I37-D79</f>
        <v>57.619999999999891</v>
      </c>
      <c r="E93" s="38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ht="15" x14ac:dyDescent="0.2">
      <c r="A94" s="15"/>
      <c r="B94" s="103"/>
      <c r="C94" s="32"/>
      <c r="D94" s="85"/>
      <c r="E94" s="38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ht="15.75" x14ac:dyDescent="0.25">
      <c r="A95" s="15"/>
      <c r="B95" s="103"/>
      <c r="C95" s="32" t="s">
        <v>129</v>
      </c>
      <c r="D95" s="105">
        <f>F23-D93</f>
        <v>1560.38</v>
      </c>
      <c r="E95" s="38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ht="15.75" thickBot="1" x14ac:dyDescent="0.25">
      <c r="A96" s="15"/>
      <c r="B96" s="108"/>
      <c r="C96" s="109"/>
      <c r="D96" s="109"/>
      <c r="E96" s="110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ht="1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zoomScaleNormal="100" workbookViewId="0">
      <selection activeCell="J21" sqref="J21"/>
    </sheetView>
  </sheetViews>
  <sheetFormatPr defaultRowHeight="12.75" x14ac:dyDescent="0.2"/>
  <cols>
    <col min="2" max="2" width="3.140625" customWidth="1"/>
    <col min="3" max="3" width="24.7109375" customWidth="1"/>
    <col min="4" max="4" width="12.140625" customWidth="1"/>
    <col min="5" max="5" width="3.140625" customWidth="1"/>
    <col min="6" max="6" width="23.140625" customWidth="1"/>
    <col min="7" max="7" width="12.85546875" customWidth="1"/>
    <col min="8" max="8" width="3.140625" customWidth="1"/>
  </cols>
  <sheetData>
    <row r="1" spans="2:9" ht="18" x14ac:dyDescent="0.25">
      <c r="C1" s="14" t="s">
        <v>0</v>
      </c>
    </row>
    <row r="2" spans="2:9" ht="15" x14ac:dyDescent="0.2">
      <c r="C2" s="15" t="s">
        <v>8</v>
      </c>
    </row>
    <row r="3" spans="2:9" ht="15" x14ac:dyDescent="0.2">
      <c r="C3" s="15" t="s">
        <v>9</v>
      </c>
    </row>
    <row r="4" spans="2:9" ht="15" x14ac:dyDescent="0.2">
      <c r="C4" s="15"/>
    </row>
    <row r="5" spans="2:9" ht="15" x14ac:dyDescent="0.2">
      <c r="C5" s="16" t="s">
        <v>10</v>
      </c>
      <c r="D5" s="15"/>
      <c r="E5" s="15"/>
      <c r="F5" s="15"/>
      <c r="G5" s="15"/>
      <c r="H5" s="15"/>
      <c r="I5" s="15"/>
    </row>
    <row r="6" spans="2:9" ht="15.75" thickBot="1" x14ac:dyDescent="0.25">
      <c r="C6" s="17"/>
      <c r="D6" s="18"/>
      <c r="E6" s="15"/>
      <c r="F6" s="15"/>
      <c r="G6" s="15"/>
      <c r="H6" s="15"/>
      <c r="I6" s="15"/>
    </row>
    <row r="7" spans="2:9" ht="15" x14ac:dyDescent="0.2">
      <c r="B7" s="19"/>
      <c r="C7" s="20"/>
      <c r="D7" s="21"/>
      <c r="E7" s="22"/>
      <c r="F7" s="15"/>
      <c r="G7" s="15"/>
      <c r="H7" s="15"/>
      <c r="I7" s="15"/>
    </row>
    <row r="8" spans="2:9" ht="15" x14ac:dyDescent="0.2">
      <c r="B8" s="23"/>
      <c r="C8" s="21" t="s">
        <v>11</v>
      </c>
      <c r="D8" s="24">
        <v>4900</v>
      </c>
      <c r="E8" s="25"/>
      <c r="F8" s="15"/>
      <c r="G8" s="15"/>
      <c r="H8" s="15"/>
      <c r="I8" s="15"/>
    </row>
    <row r="9" spans="2:9" ht="15" x14ac:dyDescent="0.2">
      <c r="B9" s="23"/>
      <c r="C9" s="21" t="s">
        <v>12</v>
      </c>
      <c r="D9" s="26">
        <v>27500</v>
      </c>
      <c r="E9" s="27"/>
      <c r="F9" s="15"/>
      <c r="G9" s="15"/>
      <c r="H9" s="15"/>
      <c r="I9" s="15"/>
    </row>
    <row r="10" spans="2:9" ht="15" x14ac:dyDescent="0.2">
      <c r="B10" s="23"/>
      <c r="C10" s="21"/>
      <c r="D10" s="26"/>
      <c r="E10" s="27"/>
      <c r="F10" s="15"/>
      <c r="G10" s="15"/>
      <c r="H10" s="15"/>
      <c r="I10" s="15"/>
    </row>
    <row r="11" spans="2:9" ht="15" x14ac:dyDescent="0.2">
      <c r="B11" s="23"/>
      <c r="C11" s="21" t="s">
        <v>13</v>
      </c>
      <c r="D11" s="24">
        <v>4200</v>
      </c>
      <c r="E11" s="25"/>
      <c r="F11" s="15"/>
      <c r="G11" s="15"/>
      <c r="H11" s="15"/>
      <c r="I11" s="15"/>
    </row>
    <row r="12" spans="2:9" ht="15" x14ac:dyDescent="0.2">
      <c r="B12" s="23"/>
      <c r="C12" s="21" t="s">
        <v>14</v>
      </c>
      <c r="D12" s="26">
        <v>10500</v>
      </c>
      <c r="E12" s="27"/>
      <c r="F12" s="15"/>
      <c r="G12" s="15"/>
      <c r="H12" s="15"/>
      <c r="I12" s="15"/>
    </row>
    <row r="13" spans="2:9" ht="15.75" thickBot="1" x14ac:dyDescent="0.25">
      <c r="B13" s="28"/>
      <c r="C13" s="29"/>
      <c r="D13" s="29"/>
      <c r="E13" s="30"/>
      <c r="F13" s="15"/>
      <c r="G13" s="15"/>
      <c r="H13" s="15"/>
      <c r="I13" s="15"/>
    </row>
    <row r="14" spans="2:9" ht="15" x14ac:dyDescent="0.2">
      <c r="C14" s="15"/>
      <c r="D14" s="15"/>
      <c r="E14" s="15"/>
      <c r="F14" s="15"/>
      <c r="G14" s="15"/>
      <c r="H14" s="15"/>
      <c r="I14" s="15"/>
    </row>
    <row r="15" spans="2:9" ht="15" x14ac:dyDescent="0.2">
      <c r="C15" s="16" t="s">
        <v>15</v>
      </c>
      <c r="D15" s="15"/>
      <c r="E15" s="15"/>
      <c r="F15" s="15"/>
      <c r="G15" s="15"/>
      <c r="H15" s="15"/>
      <c r="I15" s="15"/>
    </row>
    <row r="16" spans="2:9" ht="15.75" thickBot="1" x14ac:dyDescent="0.25">
      <c r="C16" s="17"/>
      <c r="D16" s="15"/>
      <c r="E16" s="15"/>
      <c r="F16" s="15"/>
      <c r="G16" s="15"/>
      <c r="H16" s="15"/>
      <c r="I16" s="15"/>
    </row>
    <row r="17" spans="2:9" ht="15" x14ac:dyDescent="0.2">
      <c r="B17" s="31"/>
      <c r="C17" s="32"/>
      <c r="D17" s="33"/>
      <c r="E17" s="33"/>
      <c r="F17" s="33"/>
      <c r="G17" s="33"/>
      <c r="H17" s="34"/>
      <c r="I17" s="15"/>
    </row>
    <row r="18" spans="2:9" ht="15.75" thickBot="1" x14ac:dyDescent="0.25">
      <c r="B18" s="35"/>
      <c r="C18" s="36" t="s">
        <v>16</v>
      </c>
      <c r="D18" s="36"/>
      <c r="E18" s="36"/>
      <c r="F18" s="37"/>
      <c r="G18" s="36"/>
      <c r="H18" s="38"/>
      <c r="I18" s="15"/>
    </row>
    <row r="19" spans="2:9" ht="15" x14ac:dyDescent="0.2">
      <c r="B19" s="35"/>
      <c r="C19" s="39" t="s">
        <v>11</v>
      </c>
      <c r="D19" s="40">
        <f>+D8</f>
        <v>4900</v>
      </c>
      <c r="E19" s="41"/>
      <c r="F19" s="32" t="s">
        <v>13</v>
      </c>
      <c r="G19" s="40">
        <f>+D11</f>
        <v>4200</v>
      </c>
      <c r="H19" s="38"/>
      <c r="I19" s="15"/>
    </row>
    <row r="20" spans="2:9" ht="15" x14ac:dyDescent="0.2">
      <c r="B20" s="35"/>
      <c r="C20" s="32" t="s">
        <v>12</v>
      </c>
      <c r="D20" s="42">
        <f>+D9</f>
        <v>27500</v>
      </c>
      <c r="E20" s="43"/>
      <c r="F20" s="32" t="s">
        <v>14</v>
      </c>
      <c r="G20" s="44">
        <f>+D12</f>
        <v>10500</v>
      </c>
      <c r="H20" s="38"/>
      <c r="I20" s="15"/>
    </row>
    <row r="21" spans="2:9" ht="15.75" x14ac:dyDescent="0.25">
      <c r="B21" s="35"/>
      <c r="C21" s="45"/>
      <c r="D21" s="45"/>
      <c r="E21" s="45"/>
      <c r="F21" s="32" t="s">
        <v>17</v>
      </c>
      <c r="G21" s="46">
        <f>D25</f>
        <v>17700</v>
      </c>
      <c r="H21" s="38"/>
      <c r="I21" s="15"/>
    </row>
    <row r="22" spans="2:9" ht="15" x14ac:dyDescent="0.2">
      <c r="B22" s="35"/>
      <c r="C22" s="32"/>
      <c r="D22" s="32"/>
      <c r="E22" s="32"/>
      <c r="F22" s="47" t="s">
        <v>18</v>
      </c>
      <c r="G22" s="45"/>
      <c r="H22" s="38"/>
      <c r="I22" s="15"/>
    </row>
    <row r="23" spans="2:9" ht="15.75" thickBot="1" x14ac:dyDescent="0.25">
      <c r="B23" s="35"/>
      <c r="C23" s="32" t="s">
        <v>19</v>
      </c>
      <c r="D23" s="48">
        <f>D19+D20</f>
        <v>32400</v>
      </c>
      <c r="E23" s="49"/>
      <c r="F23" s="50" t="s">
        <v>20</v>
      </c>
      <c r="G23" s="48">
        <f>G19+G20+G21</f>
        <v>32400</v>
      </c>
      <c r="H23" s="38"/>
      <c r="I23" s="15"/>
    </row>
    <row r="24" spans="2:9" ht="15.75" thickTop="1" x14ac:dyDescent="0.2">
      <c r="B24" s="35"/>
      <c r="C24" s="32"/>
      <c r="D24" s="51"/>
      <c r="E24" s="51"/>
      <c r="F24" s="50"/>
      <c r="G24" s="32"/>
      <c r="H24" s="38"/>
      <c r="I24" s="15"/>
    </row>
    <row r="25" spans="2:9" ht="15.75" x14ac:dyDescent="0.25">
      <c r="B25" s="35"/>
      <c r="C25" s="52" t="s">
        <v>21</v>
      </c>
      <c r="D25" s="53">
        <f>D23-(G19+G20)</f>
        <v>17700</v>
      </c>
      <c r="E25" s="54"/>
      <c r="F25" s="55"/>
      <c r="G25" s="55"/>
      <c r="H25" s="38"/>
      <c r="I25" s="15"/>
    </row>
    <row r="26" spans="2:9" ht="15" x14ac:dyDescent="0.2">
      <c r="B26" s="35"/>
      <c r="C26" s="32"/>
      <c r="D26" s="32"/>
      <c r="E26" s="32"/>
      <c r="F26" s="32"/>
      <c r="G26" s="32"/>
      <c r="H26" s="38"/>
      <c r="I26" s="15"/>
    </row>
    <row r="27" spans="2:9" ht="15.75" x14ac:dyDescent="0.25">
      <c r="B27" s="35"/>
      <c r="C27" s="52" t="s">
        <v>22</v>
      </c>
      <c r="D27" s="53">
        <f>D19-G19</f>
        <v>700</v>
      </c>
      <c r="E27" s="55"/>
      <c r="F27" s="55"/>
      <c r="G27" s="55"/>
      <c r="H27" s="38"/>
      <c r="I27" s="15"/>
    </row>
    <row r="28" spans="2:9" ht="13.5" thickBot="1" x14ac:dyDescent="0.25">
      <c r="B28" s="56"/>
      <c r="C28" s="57"/>
      <c r="D28" s="57"/>
      <c r="E28" s="57"/>
      <c r="F28" s="57"/>
      <c r="G28" s="57"/>
      <c r="H28" s="58"/>
    </row>
    <row r="83" spans="7:7" x14ac:dyDescent="0.2">
      <c r="G83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Normal="100" workbookViewId="0">
      <selection activeCell="M39" sqref="M39"/>
    </sheetView>
  </sheetViews>
  <sheetFormatPr defaultColWidth="8.85546875" defaultRowHeight="12.75" x14ac:dyDescent="0.2"/>
  <cols>
    <col min="2" max="2" width="2.28515625" customWidth="1"/>
    <col min="3" max="3" width="31.28515625" customWidth="1"/>
    <col min="4" max="4" width="14.85546875" customWidth="1"/>
    <col min="9" max="9" width="12.85546875" customWidth="1"/>
    <col min="14" max="14" width="10.140625" bestFit="1" customWidth="1"/>
  </cols>
  <sheetData>
    <row r="1" spans="2:14" ht="18" x14ac:dyDescent="0.25">
      <c r="C1" s="14" t="s">
        <v>0</v>
      </c>
    </row>
    <row r="2" spans="2:14" ht="15" x14ac:dyDescent="0.2">
      <c r="C2" s="15" t="s">
        <v>23</v>
      </c>
    </row>
    <row r="3" spans="2:14" ht="15" x14ac:dyDescent="0.2">
      <c r="C3" s="15" t="s">
        <v>9</v>
      </c>
    </row>
    <row r="5" spans="2:14" ht="15" x14ac:dyDescent="0.2">
      <c r="C5" s="16" t="s">
        <v>10</v>
      </c>
      <c r="D5" s="15"/>
      <c r="E5" s="15"/>
      <c r="F5" s="15"/>
      <c r="G5" s="15"/>
    </row>
    <row r="6" spans="2:14" ht="15.75" thickBot="1" x14ac:dyDescent="0.25">
      <c r="C6" s="17"/>
      <c r="D6" s="18"/>
      <c r="E6" s="15"/>
      <c r="F6" s="15"/>
      <c r="G6" s="15"/>
    </row>
    <row r="7" spans="2:14" ht="15" x14ac:dyDescent="0.2">
      <c r="B7" s="59"/>
      <c r="C7" s="20"/>
      <c r="D7" s="21"/>
      <c r="E7" s="22"/>
      <c r="F7" s="15"/>
      <c r="G7" s="15"/>
      <c r="L7" s="60"/>
    </row>
    <row r="8" spans="2:14" ht="15" x14ac:dyDescent="0.2">
      <c r="B8" s="61"/>
      <c r="C8" s="21" t="s">
        <v>24</v>
      </c>
      <c r="D8" s="24">
        <v>734000</v>
      </c>
      <c r="E8" s="25"/>
      <c r="F8" s="15"/>
      <c r="G8" s="15"/>
      <c r="M8" s="62"/>
      <c r="N8" s="63"/>
    </row>
    <row r="9" spans="2:14" ht="15" x14ac:dyDescent="0.2">
      <c r="B9" s="64"/>
      <c r="C9" s="21" t="s">
        <v>25</v>
      </c>
      <c r="D9" s="26">
        <v>315000</v>
      </c>
      <c r="E9" s="27"/>
      <c r="F9" s="15"/>
      <c r="G9" s="15"/>
      <c r="M9" s="62"/>
      <c r="N9" s="65"/>
    </row>
    <row r="10" spans="2:14" ht="15" x14ac:dyDescent="0.2">
      <c r="B10" s="64"/>
      <c r="C10" s="21" t="s">
        <v>26</v>
      </c>
      <c r="D10" s="26">
        <v>48000</v>
      </c>
      <c r="E10" s="27"/>
      <c r="F10" s="15"/>
      <c r="G10" s="15"/>
      <c r="M10" s="62"/>
      <c r="N10" s="66"/>
    </row>
    <row r="11" spans="2:14" ht="15" x14ac:dyDescent="0.2">
      <c r="B11" s="64"/>
      <c r="C11" s="21" t="s">
        <v>27</v>
      </c>
      <c r="D11" s="67">
        <v>35000</v>
      </c>
      <c r="E11" s="25"/>
      <c r="F11" s="15"/>
      <c r="G11" s="15"/>
      <c r="M11" s="62"/>
      <c r="N11" s="63"/>
    </row>
    <row r="12" spans="2:14" ht="15" x14ac:dyDescent="0.2">
      <c r="B12" s="64"/>
      <c r="C12" s="21"/>
      <c r="D12" s="26" t="s">
        <v>28</v>
      </c>
      <c r="E12" s="27"/>
      <c r="F12" s="15"/>
      <c r="G12" s="15"/>
      <c r="M12" s="62"/>
      <c r="N12" s="66"/>
    </row>
    <row r="13" spans="2:14" ht="15" x14ac:dyDescent="0.2">
      <c r="B13" s="64"/>
      <c r="C13" s="21" t="s">
        <v>29</v>
      </c>
      <c r="D13" s="68">
        <v>0.35</v>
      </c>
      <c r="E13" s="27"/>
      <c r="F13" s="15"/>
      <c r="G13" s="15"/>
      <c r="M13" s="62"/>
      <c r="N13" s="63"/>
    </row>
    <row r="14" spans="2:14" ht="15" x14ac:dyDescent="0.2">
      <c r="B14" s="64"/>
      <c r="C14" s="21"/>
      <c r="D14" s="68" t="s">
        <v>28</v>
      </c>
      <c r="E14" s="27"/>
      <c r="F14" s="15"/>
      <c r="G14" s="15"/>
      <c r="M14" s="62"/>
      <c r="N14" s="66"/>
    </row>
    <row r="15" spans="2:14" ht="15" x14ac:dyDescent="0.2">
      <c r="B15" s="69"/>
      <c r="C15" s="21" t="s">
        <v>30</v>
      </c>
      <c r="D15" s="70">
        <v>85000</v>
      </c>
      <c r="E15" s="27"/>
      <c r="F15" s="15"/>
      <c r="G15" s="15"/>
      <c r="M15" s="62"/>
      <c r="N15" s="71"/>
    </row>
    <row r="16" spans="2:14" ht="15" x14ac:dyDescent="0.2">
      <c r="B16" s="69"/>
      <c r="C16" s="21"/>
      <c r="D16" s="68" t="s">
        <v>28</v>
      </c>
      <c r="E16" s="27"/>
      <c r="F16" s="15"/>
      <c r="G16" s="15"/>
    </row>
    <row r="17" spans="2:11" ht="15" x14ac:dyDescent="0.2">
      <c r="B17" s="69"/>
      <c r="C17" s="21" t="s">
        <v>31</v>
      </c>
      <c r="D17" s="72">
        <v>110000</v>
      </c>
      <c r="E17" s="27"/>
      <c r="F17" s="15"/>
      <c r="G17" s="15"/>
    </row>
    <row r="18" spans="2:11" ht="15.75" thickBot="1" x14ac:dyDescent="0.25">
      <c r="B18" s="28"/>
      <c r="C18" s="29"/>
      <c r="D18" s="29"/>
      <c r="E18" s="30"/>
      <c r="F18" s="15"/>
      <c r="G18" s="15"/>
    </row>
    <row r="19" spans="2:11" ht="15" x14ac:dyDescent="0.2">
      <c r="C19" s="15"/>
      <c r="D19" s="15"/>
      <c r="E19" s="15"/>
      <c r="F19" s="15"/>
      <c r="G19" s="15"/>
    </row>
    <row r="20" spans="2:11" ht="15" x14ac:dyDescent="0.2">
      <c r="C20" s="16" t="s">
        <v>15</v>
      </c>
      <c r="D20" s="15"/>
      <c r="E20" s="15"/>
      <c r="F20" s="15"/>
      <c r="G20" s="15"/>
    </row>
    <row r="21" spans="2:11" ht="15.75" thickBot="1" x14ac:dyDescent="0.25">
      <c r="C21" s="17"/>
      <c r="D21" s="15"/>
      <c r="E21" s="18"/>
      <c r="F21" s="73"/>
      <c r="G21" s="15"/>
    </row>
    <row r="22" spans="2:11" ht="15" x14ac:dyDescent="0.2">
      <c r="B22" s="74"/>
      <c r="C22" s="32"/>
      <c r="D22" s="33"/>
      <c r="E22" s="32"/>
      <c r="F22" s="75"/>
      <c r="G22" s="76"/>
      <c r="H22" s="77"/>
      <c r="I22" s="77"/>
      <c r="J22" s="77"/>
    </row>
    <row r="23" spans="2:11" ht="15.75" thickBot="1" x14ac:dyDescent="0.25">
      <c r="B23" s="78"/>
      <c r="C23" s="36" t="s">
        <v>32</v>
      </c>
      <c r="D23" s="36"/>
      <c r="E23" s="79"/>
      <c r="F23" s="75"/>
      <c r="G23" s="76"/>
      <c r="H23" s="80"/>
      <c r="I23" s="81"/>
      <c r="J23" s="77"/>
    </row>
    <row r="24" spans="2:11" ht="15" x14ac:dyDescent="0.2">
      <c r="B24" s="78"/>
      <c r="C24" s="32" t="s">
        <v>24</v>
      </c>
      <c r="D24" s="41">
        <f>D8</f>
        <v>734000</v>
      </c>
      <c r="E24" s="41"/>
      <c r="F24" s="75"/>
      <c r="G24" s="76"/>
      <c r="H24" s="80"/>
      <c r="I24" s="82"/>
      <c r="J24" s="77"/>
    </row>
    <row r="25" spans="2:11" ht="15.75" x14ac:dyDescent="0.25">
      <c r="B25" s="78"/>
      <c r="C25" s="32" t="s">
        <v>25</v>
      </c>
      <c r="D25" s="43">
        <f>D9</f>
        <v>315000</v>
      </c>
      <c r="E25" s="43"/>
      <c r="F25" s="75"/>
      <c r="G25" s="76"/>
      <c r="H25" s="80"/>
      <c r="I25" s="83"/>
      <c r="J25" s="77"/>
    </row>
    <row r="26" spans="2:11" ht="15" x14ac:dyDescent="0.2">
      <c r="B26" s="78"/>
      <c r="C26" s="32" t="s">
        <v>26</v>
      </c>
      <c r="D26" s="84">
        <f>D10</f>
        <v>48000</v>
      </c>
      <c r="E26" s="45"/>
      <c r="F26" s="75"/>
      <c r="G26" s="76"/>
      <c r="H26" s="77"/>
      <c r="I26" s="77"/>
      <c r="J26" s="77"/>
    </row>
    <row r="27" spans="2:11" ht="15" x14ac:dyDescent="0.2">
      <c r="B27" s="78"/>
      <c r="C27" s="32" t="s">
        <v>33</v>
      </c>
      <c r="D27" s="85">
        <f>D24-D25-D26</f>
        <v>371000</v>
      </c>
      <c r="E27" s="32"/>
      <c r="F27" s="75"/>
      <c r="G27" s="86"/>
      <c r="H27" s="86"/>
      <c r="I27" s="86"/>
      <c r="J27" s="86"/>
    </row>
    <row r="28" spans="2:11" ht="15" x14ac:dyDescent="0.2">
      <c r="B28" s="78"/>
      <c r="C28" s="32" t="s">
        <v>27</v>
      </c>
      <c r="D28" s="87">
        <f>D11</f>
        <v>35000</v>
      </c>
      <c r="E28" s="49"/>
      <c r="F28" s="75"/>
      <c r="G28" s="76"/>
      <c r="H28" s="80"/>
      <c r="I28" s="80"/>
      <c r="J28" s="80"/>
      <c r="K28" s="77"/>
    </row>
    <row r="29" spans="2:11" ht="15" x14ac:dyDescent="0.2">
      <c r="B29" s="78"/>
      <c r="C29" s="32" t="s">
        <v>34</v>
      </c>
      <c r="D29" s="88">
        <f>D27-D28</f>
        <v>336000</v>
      </c>
      <c r="E29" s="51"/>
      <c r="F29" s="75"/>
      <c r="G29" s="76"/>
      <c r="H29" s="80"/>
      <c r="I29" s="81"/>
      <c r="J29" s="80"/>
      <c r="K29" s="77"/>
    </row>
    <row r="30" spans="2:11" ht="15" x14ac:dyDescent="0.2">
      <c r="B30" s="78"/>
      <c r="C30" s="52" t="s">
        <v>35</v>
      </c>
      <c r="D30" s="89">
        <f>MAX((D29*D13),0)</f>
        <v>117599.99999999999</v>
      </c>
      <c r="E30" s="54"/>
      <c r="F30" s="75"/>
      <c r="G30" s="76"/>
      <c r="H30" s="80"/>
      <c r="I30" s="90"/>
      <c r="J30" s="80"/>
      <c r="K30" s="77"/>
    </row>
    <row r="31" spans="2:11" ht="16.5" thickBot="1" x14ac:dyDescent="0.3">
      <c r="B31" s="78"/>
      <c r="C31" s="32" t="s">
        <v>36</v>
      </c>
      <c r="D31" s="91">
        <f>D29-D30</f>
        <v>218400</v>
      </c>
      <c r="E31" s="32"/>
      <c r="F31" s="75"/>
      <c r="G31" s="76"/>
      <c r="H31" s="80"/>
      <c r="I31" s="92"/>
      <c r="J31" s="80"/>
      <c r="K31" s="77"/>
    </row>
    <row r="32" spans="2:11" ht="16.5" thickTop="1" thickBot="1" x14ac:dyDescent="0.25">
      <c r="B32" s="93"/>
      <c r="C32" s="94"/>
      <c r="D32" s="95"/>
      <c r="E32" s="96"/>
      <c r="F32" s="75"/>
      <c r="G32" s="76"/>
      <c r="H32" s="80"/>
      <c r="I32" s="80"/>
      <c r="J32" s="80"/>
      <c r="K32" s="77"/>
    </row>
    <row r="33" spans="1:14" ht="15" x14ac:dyDescent="0.2">
      <c r="B33" s="97"/>
      <c r="C33" s="97"/>
      <c r="D33" s="97"/>
      <c r="E33" s="97"/>
      <c r="F33" s="77"/>
      <c r="G33" s="76"/>
      <c r="H33" s="80"/>
      <c r="I33" s="82"/>
      <c r="J33" s="77"/>
      <c r="K33" s="77"/>
    </row>
    <row r="34" spans="1:14" ht="15.75" thickBot="1" x14ac:dyDescent="0.25">
      <c r="F34" s="86"/>
      <c r="G34" s="76"/>
      <c r="H34" s="80"/>
      <c r="I34" s="90"/>
      <c r="J34" s="77"/>
      <c r="K34" s="77"/>
    </row>
    <row r="35" spans="1:14" ht="15.75" x14ac:dyDescent="0.25">
      <c r="A35" s="15"/>
      <c r="B35" s="98"/>
      <c r="C35" s="99"/>
      <c r="D35" s="100"/>
      <c r="E35" s="33"/>
      <c r="F35" s="33"/>
      <c r="G35" s="101"/>
      <c r="H35" s="33"/>
      <c r="I35" s="102"/>
      <c r="J35" s="34"/>
      <c r="K35" s="80"/>
      <c r="L35" s="15"/>
      <c r="M35" s="15"/>
      <c r="N35" s="15"/>
    </row>
    <row r="36" spans="1:14" ht="15.75" x14ac:dyDescent="0.25">
      <c r="A36" s="15"/>
      <c r="B36" s="103"/>
      <c r="C36" s="32" t="s">
        <v>37</v>
      </c>
      <c r="D36" s="104"/>
      <c r="E36" s="32"/>
      <c r="F36" s="32"/>
      <c r="G36" s="55"/>
      <c r="H36" s="32"/>
      <c r="I36" s="53">
        <f>D31-D15</f>
        <v>133400</v>
      </c>
      <c r="J36" s="38"/>
      <c r="K36" s="80"/>
      <c r="L36" s="15"/>
      <c r="M36" s="15"/>
      <c r="N36" s="15"/>
    </row>
    <row r="37" spans="1:14" ht="15" x14ac:dyDescent="0.2">
      <c r="A37" s="15"/>
      <c r="B37" s="103"/>
      <c r="C37" s="32"/>
      <c r="D37" s="104"/>
      <c r="E37" s="32"/>
      <c r="F37" s="32"/>
      <c r="G37" s="55"/>
      <c r="H37" s="32"/>
      <c r="I37" s="32"/>
      <c r="J37" s="38"/>
      <c r="K37" s="80"/>
      <c r="L37" s="15"/>
      <c r="M37" s="15"/>
      <c r="N37" s="15"/>
    </row>
    <row r="38" spans="1:14" ht="15.75" x14ac:dyDescent="0.25">
      <c r="A38" s="15"/>
      <c r="B38" s="103"/>
      <c r="C38" s="32" t="s">
        <v>38</v>
      </c>
      <c r="D38" s="32"/>
      <c r="E38" s="32"/>
      <c r="F38" s="32"/>
      <c r="G38" s="32"/>
      <c r="H38" s="32"/>
      <c r="I38" s="253">
        <f>D31/D17</f>
        <v>1.9854545454545454</v>
      </c>
      <c r="J38" s="38"/>
      <c r="K38" s="106"/>
      <c r="L38" s="15"/>
      <c r="M38" s="15"/>
      <c r="N38" s="15"/>
    </row>
    <row r="39" spans="1:14" ht="15" x14ac:dyDescent="0.2">
      <c r="A39" s="107"/>
      <c r="B39" s="103"/>
      <c r="C39" s="32"/>
      <c r="D39" s="32"/>
      <c r="E39" s="32"/>
      <c r="F39" s="32"/>
      <c r="G39" s="32"/>
      <c r="H39" s="32"/>
      <c r="I39" s="32"/>
      <c r="J39" s="38"/>
      <c r="K39" s="15"/>
      <c r="L39" s="15"/>
      <c r="M39" s="15"/>
      <c r="N39" s="15"/>
    </row>
    <row r="40" spans="1:14" ht="15.75" x14ac:dyDescent="0.25">
      <c r="A40" s="15"/>
      <c r="B40" s="103"/>
      <c r="C40" s="32" t="s">
        <v>39</v>
      </c>
      <c r="D40" s="32"/>
      <c r="E40" s="32"/>
      <c r="F40" s="32"/>
      <c r="G40" s="32"/>
      <c r="H40" s="32"/>
      <c r="I40" s="253">
        <f>D15/D17</f>
        <v>0.77272727272727271</v>
      </c>
      <c r="J40" s="38"/>
      <c r="K40" s="15"/>
      <c r="L40" s="15"/>
      <c r="M40" s="15"/>
      <c r="N40" s="15"/>
    </row>
    <row r="41" spans="1:14" ht="15.75" thickBot="1" x14ac:dyDescent="0.25">
      <c r="A41" s="15"/>
      <c r="B41" s="108"/>
      <c r="C41" s="109"/>
      <c r="D41" s="109"/>
      <c r="E41" s="109"/>
      <c r="F41" s="109"/>
      <c r="G41" s="109"/>
      <c r="H41" s="109"/>
      <c r="I41" s="109"/>
      <c r="J41" s="110"/>
      <c r="K41" s="15"/>
      <c r="L41" s="15"/>
      <c r="M41" s="15"/>
      <c r="N41" s="15"/>
    </row>
    <row r="42" spans="1:14" ht="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1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1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1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1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83" spans="7:7" x14ac:dyDescent="0.2">
      <c r="G83" t="s">
        <v>7</v>
      </c>
    </row>
  </sheetData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Normal="100" workbookViewId="0">
      <selection activeCell="D22" sqref="D22"/>
    </sheetView>
  </sheetViews>
  <sheetFormatPr defaultRowHeight="12.75" x14ac:dyDescent="0.2"/>
  <cols>
    <col min="2" max="2" width="3.140625" customWidth="1"/>
    <col min="3" max="3" width="32.85546875" bestFit="1" customWidth="1"/>
    <col min="4" max="4" width="15.5703125" bestFit="1" customWidth="1"/>
    <col min="5" max="5" width="3.140625" customWidth="1"/>
    <col min="6" max="6" width="32.28515625" bestFit="1" customWidth="1"/>
    <col min="7" max="7" width="3.140625" customWidth="1"/>
    <col min="9" max="9" width="11.140625" bestFit="1" customWidth="1"/>
  </cols>
  <sheetData>
    <row r="1" spans="1:8" ht="18" x14ac:dyDescent="0.25">
      <c r="C1" s="14" t="s">
        <v>0</v>
      </c>
    </row>
    <row r="2" spans="1:8" ht="15" x14ac:dyDescent="0.2">
      <c r="C2" s="15" t="s">
        <v>40</v>
      </c>
    </row>
    <row r="3" spans="1:8" ht="15" x14ac:dyDescent="0.2">
      <c r="C3" s="15" t="s">
        <v>9</v>
      </c>
    </row>
    <row r="4" spans="1:8" ht="15" x14ac:dyDescent="0.2">
      <c r="C4" s="15"/>
    </row>
    <row r="5" spans="1:8" ht="15" x14ac:dyDescent="0.2">
      <c r="C5" s="16" t="s">
        <v>10</v>
      </c>
      <c r="D5" s="15"/>
      <c r="E5" s="15"/>
      <c r="F5" s="15"/>
      <c r="G5" s="15"/>
      <c r="H5" s="15"/>
    </row>
    <row r="6" spans="1:8" ht="15.75" thickBot="1" x14ac:dyDescent="0.25">
      <c r="C6" s="17"/>
      <c r="D6" s="18"/>
      <c r="E6" s="15"/>
      <c r="F6" s="15"/>
      <c r="G6" s="15"/>
      <c r="H6" s="15"/>
    </row>
    <row r="7" spans="1:8" ht="15" x14ac:dyDescent="0.2">
      <c r="B7" s="19"/>
      <c r="C7" s="20"/>
      <c r="D7" s="21"/>
      <c r="E7" s="22"/>
      <c r="F7" s="15"/>
      <c r="G7" s="15"/>
      <c r="H7" s="15"/>
    </row>
    <row r="8" spans="1:8" ht="15" x14ac:dyDescent="0.2">
      <c r="B8" s="23"/>
      <c r="C8" s="21" t="s">
        <v>41</v>
      </c>
      <c r="D8" s="111">
        <v>4900000</v>
      </c>
      <c r="E8" s="25"/>
      <c r="F8" s="15"/>
      <c r="G8" s="15"/>
      <c r="H8" s="15"/>
    </row>
    <row r="9" spans="1:8" ht="15" x14ac:dyDescent="0.2">
      <c r="B9" s="23"/>
      <c r="C9" s="21" t="s">
        <v>42</v>
      </c>
      <c r="D9" s="111">
        <v>3700000</v>
      </c>
      <c r="E9" s="27"/>
      <c r="F9" s="15"/>
      <c r="G9" s="15"/>
      <c r="H9" s="15"/>
    </row>
    <row r="10" spans="1:8" ht="15" x14ac:dyDescent="0.2">
      <c r="B10" s="23"/>
      <c r="C10" s="21" t="s">
        <v>43</v>
      </c>
      <c r="D10" s="24">
        <v>1100000</v>
      </c>
      <c r="E10" s="25"/>
      <c r="F10" s="15"/>
      <c r="G10" s="15"/>
      <c r="H10" s="15"/>
    </row>
    <row r="11" spans="1:8" ht="15" x14ac:dyDescent="0.2">
      <c r="B11" s="23"/>
      <c r="C11" s="21" t="s">
        <v>44</v>
      </c>
      <c r="D11" s="111">
        <v>380000</v>
      </c>
      <c r="E11" s="27"/>
      <c r="F11" s="15"/>
      <c r="G11" s="15"/>
      <c r="H11" s="15"/>
    </row>
    <row r="12" spans="1:8" ht="15" x14ac:dyDescent="0.2">
      <c r="B12" s="23"/>
      <c r="C12" s="21" t="s">
        <v>45</v>
      </c>
      <c r="D12" s="111">
        <v>1600000</v>
      </c>
      <c r="E12" s="25"/>
      <c r="F12" s="15"/>
      <c r="G12" s="15"/>
      <c r="H12" s="15"/>
    </row>
    <row r="13" spans="1:8" ht="15.75" thickBot="1" x14ac:dyDescent="0.25">
      <c r="B13" s="28"/>
      <c r="C13" s="29"/>
      <c r="D13" s="29"/>
      <c r="E13" s="30"/>
      <c r="F13" s="15"/>
      <c r="G13" s="15"/>
      <c r="H13" s="15"/>
    </row>
    <row r="14" spans="1:8" ht="15" x14ac:dyDescent="0.2">
      <c r="C14" s="15"/>
      <c r="D14" s="15"/>
      <c r="E14" s="15"/>
      <c r="F14" s="15"/>
      <c r="G14" s="15"/>
      <c r="H14" s="15"/>
    </row>
    <row r="15" spans="1:8" ht="15" x14ac:dyDescent="0.2">
      <c r="C15" s="16" t="s">
        <v>15</v>
      </c>
      <c r="D15" s="15"/>
      <c r="E15" s="15"/>
      <c r="F15" s="15"/>
      <c r="G15" s="15"/>
      <c r="H15" s="15"/>
    </row>
    <row r="16" spans="1:8" ht="15.75" thickBot="1" x14ac:dyDescent="0.25">
      <c r="A16" s="97"/>
      <c r="C16" s="17"/>
      <c r="D16" s="15"/>
      <c r="E16" s="18"/>
      <c r="F16" s="80"/>
      <c r="G16" s="80"/>
      <c r="H16" s="15"/>
    </row>
    <row r="17" spans="1:9" ht="15" x14ac:dyDescent="0.2">
      <c r="A17" s="112"/>
      <c r="B17" s="74"/>
      <c r="C17" s="33"/>
      <c r="D17" s="33"/>
      <c r="E17" s="113"/>
      <c r="F17" s="114"/>
      <c r="G17" s="114"/>
      <c r="H17" s="15"/>
    </row>
    <row r="18" spans="1:9" ht="15" x14ac:dyDescent="0.2">
      <c r="A18" s="112"/>
      <c r="B18" s="78"/>
      <c r="C18" s="39" t="s">
        <v>44</v>
      </c>
      <c r="D18" s="40">
        <f>D11</f>
        <v>380000</v>
      </c>
      <c r="E18" s="115"/>
      <c r="F18" s="116"/>
      <c r="G18" s="114"/>
      <c r="H18" s="15"/>
    </row>
    <row r="19" spans="1:9" ht="15" x14ac:dyDescent="0.2">
      <c r="A19" s="112"/>
      <c r="B19" s="78"/>
      <c r="C19" s="32" t="s">
        <v>13</v>
      </c>
      <c r="D19" s="42">
        <f>D10</f>
        <v>1100000</v>
      </c>
      <c r="E19" s="115"/>
      <c r="F19" s="116"/>
      <c r="G19" s="114"/>
      <c r="H19" s="15"/>
    </row>
    <row r="20" spans="1:9" ht="15" x14ac:dyDescent="0.2">
      <c r="A20" s="112"/>
      <c r="B20" s="78"/>
      <c r="C20" s="32" t="s">
        <v>46</v>
      </c>
      <c r="D20" s="117">
        <f>D18+D19</f>
        <v>1480000</v>
      </c>
      <c r="E20" s="115"/>
      <c r="F20" s="116"/>
      <c r="G20" s="114"/>
      <c r="H20" s="15"/>
    </row>
    <row r="21" spans="1:9" ht="15" x14ac:dyDescent="0.2">
      <c r="A21" s="112"/>
      <c r="B21" s="78"/>
      <c r="C21" s="32" t="s">
        <v>42</v>
      </c>
      <c r="D21" s="118">
        <f>D9</f>
        <v>3700000</v>
      </c>
      <c r="E21" s="119"/>
      <c r="F21" s="120"/>
      <c r="G21" s="114"/>
      <c r="H21" s="15"/>
    </row>
    <row r="22" spans="1:9" ht="16.5" thickBot="1" x14ac:dyDescent="0.3">
      <c r="A22" s="112"/>
      <c r="B22" s="78"/>
      <c r="C22" s="32" t="s">
        <v>47</v>
      </c>
      <c r="D22" s="121">
        <f>D20+D21</f>
        <v>5180000</v>
      </c>
      <c r="E22" s="122"/>
      <c r="F22" s="123"/>
      <c r="G22" s="114"/>
      <c r="H22" s="15"/>
    </row>
    <row r="23" spans="1:9" ht="15.75" thickTop="1" x14ac:dyDescent="0.2">
      <c r="A23" s="112"/>
      <c r="B23" s="78"/>
      <c r="C23" s="32"/>
      <c r="D23" s="51"/>
      <c r="E23" s="124"/>
      <c r="F23" s="123"/>
      <c r="G23" s="114"/>
      <c r="H23" s="15"/>
    </row>
    <row r="24" spans="1:9" ht="15" x14ac:dyDescent="0.2">
      <c r="A24" s="112"/>
      <c r="B24" s="125"/>
      <c r="C24" s="32" t="s">
        <v>45</v>
      </c>
      <c r="D24" s="40">
        <f>D12</f>
        <v>1600000</v>
      </c>
      <c r="E24" s="126"/>
      <c r="F24" s="127"/>
      <c r="G24" s="114"/>
      <c r="H24" s="15"/>
    </row>
    <row r="25" spans="1:9" ht="15" x14ac:dyDescent="0.2">
      <c r="A25" s="112"/>
      <c r="B25" s="128"/>
      <c r="C25" s="32" t="s">
        <v>41</v>
      </c>
      <c r="D25" s="129">
        <f>D8</f>
        <v>4900000</v>
      </c>
      <c r="E25" s="130"/>
      <c r="F25" s="114"/>
      <c r="G25" s="114"/>
      <c r="H25" s="15"/>
      <c r="I25" s="131"/>
    </row>
    <row r="26" spans="1:9" ht="16.5" thickBot="1" x14ac:dyDescent="0.3">
      <c r="A26" s="112"/>
      <c r="B26" s="78"/>
      <c r="C26" s="32" t="s">
        <v>48</v>
      </c>
      <c r="D26" s="132">
        <f>D24+D25</f>
        <v>6500000</v>
      </c>
      <c r="E26" s="119"/>
      <c r="F26" s="133" t="s">
        <v>7</v>
      </c>
      <c r="G26" s="114"/>
      <c r="H26" s="15"/>
    </row>
    <row r="27" spans="1:9" ht="14.25" thickTop="1" thickBot="1" x14ac:dyDescent="0.25">
      <c r="A27" s="112"/>
      <c r="B27" s="93"/>
      <c r="C27" s="57"/>
      <c r="D27" s="57"/>
      <c r="E27" s="134"/>
      <c r="F27" s="116"/>
      <c r="G27" s="116"/>
    </row>
    <row r="28" spans="1:9" x14ac:dyDescent="0.2">
      <c r="A28" s="97"/>
      <c r="F28" s="97"/>
    </row>
    <row r="83" spans="7:7" x14ac:dyDescent="0.2">
      <c r="G83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Normal="100" workbookViewId="0">
      <selection activeCell="E30" sqref="E30"/>
    </sheetView>
  </sheetViews>
  <sheetFormatPr defaultColWidth="8.85546875" defaultRowHeight="12.75" x14ac:dyDescent="0.2"/>
  <cols>
    <col min="2" max="2" width="1.140625" customWidth="1"/>
    <col min="3" max="3" width="30.42578125" customWidth="1"/>
    <col min="4" max="4" width="17.85546875" customWidth="1"/>
  </cols>
  <sheetData>
    <row r="1" spans="1:9" ht="18" x14ac:dyDescent="0.25">
      <c r="C1" s="14" t="s">
        <v>0</v>
      </c>
    </row>
    <row r="2" spans="1:9" ht="15" x14ac:dyDescent="0.2">
      <c r="C2" s="15" t="s">
        <v>49</v>
      </c>
    </row>
    <row r="3" spans="1:9" ht="15" x14ac:dyDescent="0.2">
      <c r="C3" s="15" t="s">
        <v>50</v>
      </c>
    </row>
    <row r="5" spans="1:9" ht="15" x14ac:dyDescent="0.2">
      <c r="C5" s="16" t="s">
        <v>10</v>
      </c>
      <c r="D5" s="15"/>
      <c r="E5" s="15"/>
      <c r="F5" s="15"/>
      <c r="G5" s="15"/>
      <c r="H5" s="15"/>
      <c r="I5" s="15"/>
    </row>
    <row r="6" spans="1:9" ht="15.75" thickBot="1" x14ac:dyDescent="0.25">
      <c r="C6" s="17"/>
      <c r="D6" s="18"/>
      <c r="E6" s="15"/>
      <c r="F6" s="15"/>
      <c r="G6" s="15"/>
      <c r="H6" s="15"/>
      <c r="I6" s="15"/>
    </row>
    <row r="7" spans="1:9" ht="15" x14ac:dyDescent="0.2">
      <c r="B7" s="19"/>
      <c r="C7" s="20"/>
      <c r="D7" s="21"/>
      <c r="E7" s="22"/>
      <c r="F7" s="15"/>
      <c r="G7" s="15"/>
      <c r="H7" s="15"/>
      <c r="I7" s="15"/>
    </row>
    <row r="8" spans="1:9" ht="15" x14ac:dyDescent="0.2">
      <c r="B8" s="23"/>
      <c r="C8" s="21" t="s">
        <v>130</v>
      </c>
      <c r="D8" s="135">
        <v>255000</v>
      </c>
      <c r="E8" s="27"/>
      <c r="F8" s="15"/>
      <c r="G8" s="15"/>
      <c r="H8" s="15"/>
      <c r="I8" s="15"/>
    </row>
    <row r="9" spans="1:9" ht="15" x14ac:dyDescent="0.2">
      <c r="B9" s="23"/>
      <c r="C9" s="21"/>
      <c r="D9" s="67"/>
      <c r="E9" s="25"/>
      <c r="F9" s="15"/>
      <c r="G9" s="15"/>
      <c r="H9" s="15"/>
      <c r="I9" s="15"/>
    </row>
    <row r="10" spans="1:9" ht="15" x14ac:dyDescent="0.2">
      <c r="B10" s="23"/>
      <c r="C10" s="21" t="s">
        <v>51</v>
      </c>
      <c r="D10" s="67"/>
      <c r="E10" s="25"/>
      <c r="F10" s="15"/>
      <c r="G10" s="15"/>
      <c r="H10" s="15"/>
      <c r="I10" s="15"/>
    </row>
    <row r="11" spans="1:9" ht="15" x14ac:dyDescent="0.2">
      <c r="B11" s="23"/>
      <c r="C11" s="21" t="s">
        <v>52</v>
      </c>
      <c r="D11" s="136">
        <v>0.12</v>
      </c>
      <c r="E11" s="27"/>
      <c r="F11" s="15"/>
      <c r="G11" s="15"/>
      <c r="H11" s="15"/>
      <c r="I11" s="15"/>
    </row>
    <row r="12" spans="1:9" ht="15.75" thickBot="1" x14ac:dyDescent="0.25">
      <c r="B12" s="28"/>
      <c r="C12" s="29"/>
      <c r="D12" s="29"/>
      <c r="E12" s="30"/>
      <c r="F12" s="15"/>
      <c r="G12" s="15"/>
      <c r="H12" s="15"/>
      <c r="I12" s="15"/>
    </row>
    <row r="13" spans="1:9" ht="15" x14ac:dyDescent="0.2">
      <c r="C13" s="15"/>
      <c r="D13" s="15"/>
      <c r="E13" s="15"/>
      <c r="F13" s="15"/>
      <c r="G13" s="15"/>
      <c r="H13" s="15"/>
      <c r="I13" s="15"/>
    </row>
    <row r="14" spans="1:9" ht="15" x14ac:dyDescent="0.2">
      <c r="C14" s="16" t="s">
        <v>15</v>
      </c>
      <c r="D14" s="15"/>
      <c r="E14" s="15"/>
      <c r="F14" s="15"/>
      <c r="G14" s="15"/>
      <c r="H14" s="15"/>
      <c r="I14" s="15"/>
    </row>
    <row r="15" spans="1:9" ht="15.75" thickBot="1" x14ac:dyDescent="0.25">
      <c r="A15" s="97"/>
      <c r="C15" s="137"/>
      <c r="D15" s="15"/>
      <c r="E15" s="73"/>
      <c r="F15" s="73"/>
      <c r="G15" s="73"/>
      <c r="H15" s="73"/>
      <c r="I15" s="15"/>
    </row>
    <row r="16" spans="1:9" ht="15" x14ac:dyDescent="0.2">
      <c r="A16" s="138"/>
      <c r="B16" s="98"/>
      <c r="C16" s="33"/>
      <c r="D16" s="33"/>
      <c r="E16" s="139"/>
      <c r="F16" s="139"/>
      <c r="G16" s="113"/>
      <c r="H16" s="114"/>
      <c r="I16" s="15"/>
    </row>
    <row r="17" spans="1:9" ht="15" x14ac:dyDescent="0.2">
      <c r="A17" s="138"/>
      <c r="B17" s="140"/>
      <c r="C17" s="141" t="s">
        <v>7</v>
      </c>
      <c r="D17" s="32"/>
      <c r="E17" s="32"/>
      <c r="F17" s="142"/>
      <c r="G17" s="115"/>
      <c r="H17" s="114"/>
      <c r="I17" s="15"/>
    </row>
    <row r="18" spans="1:9" ht="15.75" x14ac:dyDescent="0.25">
      <c r="A18" s="138"/>
      <c r="B18" s="140"/>
      <c r="C18" s="141" t="s">
        <v>53</v>
      </c>
      <c r="D18" s="53">
        <f>D8*D11</f>
        <v>30600</v>
      </c>
      <c r="E18" s="32"/>
      <c r="F18" s="142"/>
      <c r="G18" s="115"/>
      <c r="H18" s="114"/>
      <c r="I18" s="15"/>
    </row>
    <row r="19" spans="1:9" ht="15" x14ac:dyDescent="0.2">
      <c r="B19" s="103"/>
      <c r="C19" s="52" t="s">
        <v>7</v>
      </c>
      <c r="D19" s="32"/>
      <c r="E19" s="32"/>
      <c r="F19" s="32"/>
      <c r="G19" s="38"/>
    </row>
    <row r="20" spans="1:9" ht="15.75" thickBot="1" x14ac:dyDescent="0.25">
      <c r="B20" s="108"/>
      <c r="C20" s="109"/>
      <c r="D20" s="109"/>
      <c r="E20" s="109"/>
      <c r="F20" s="109"/>
      <c r="G20" s="110"/>
    </row>
    <row r="21" spans="1:9" ht="15" x14ac:dyDescent="0.2">
      <c r="B21" s="15"/>
      <c r="C21" s="15"/>
      <c r="D21" s="15"/>
      <c r="E21" s="15"/>
      <c r="F21" s="15"/>
      <c r="G21" s="15"/>
    </row>
    <row r="22" spans="1:9" ht="15" x14ac:dyDescent="0.2">
      <c r="B22" s="15" t="s">
        <v>7</v>
      </c>
      <c r="C22" s="15"/>
      <c r="D22" s="15"/>
      <c r="E22" s="15"/>
      <c r="F22" s="15"/>
      <c r="G22" s="15"/>
    </row>
    <row r="83" spans="7:7" x14ac:dyDescent="0.2">
      <c r="G83" t="s">
        <v>7</v>
      </c>
    </row>
  </sheetData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4" zoomScale="99" zoomScaleNormal="100" workbookViewId="0">
      <selection activeCell="I1" sqref="I1"/>
    </sheetView>
  </sheetViews>
  <sheetFormatPr defaultColWidth="8.85546875" defaultRowHeight="12.75" x14ac:dyDescent="0.2"/>
  <cols>
    <col min="2" max="2" width="0.85546875" customWidth="1"/>
    <col min="3" max="3" width="30.42578125" customWidth="1"/>
    <col min="4" max="4" width="18.140625" customWidth="1"/>
    <col min="5" max="5" width="14.42578125" customWidth="1"/>
    <col min="6" max="6" width="11" bestFit="1" customWidth="1"/>
    <col min="7" max="7" width="2.5703125" customWidth="1"/>
    <col min="9" max="9" width="9.7109375" bestFit="1" customWidth="1"/>
  </cols>
  <sheetData>
    <row r="1" spans="2:9" ht="18" x14ac:dyDescent="0.25">
      <c r="C1" s="14" t="s">
        <v>0</v>
      </c>
    </row>
    <row r="2" spans="2:9" ht="15" x14ac:dyDescent="0.2">
      <c r="C2" s="15" t="s">
        <v>54</v>
      </c>
    </row>
    <row r="3" spans="2:9" ht="15" x14ac:dyDescent="0.2">
      <c r="C3" s="15" t="s">
        <v>55</v>
      </c>
    </row>
    <row r="5" spans="2:9" ht="15" x14ac:dyDescent="0.2">
      <c r="C5" s="16" t="s">
        <v>10</v>
      </c>
      <c r="D5" s="15"/>
      <c r="E5" s="15"/>
      <c r="F5" s="15"/>
      <c r="G5" s="15"/>
      <c r="H5" s="15"/>
      <c r="I5" s="15"/>
    </row>
    <row r="6" spans="2:9" ht="15.75" thickBot="1" x14ac:dyDescent="0.25">
      <c r="C6" s="17"/>
      <c r="D6" s="18"/>
      <c r="E6" s="15"/>
      <c r="F6" s="15"/>
      <c r="G6" s="15"/>
      <c r="H6" s="15"/>
      <c r="I6" s="15"/>
    </row>
    <row r="7" spans="2:9" ht="15" x14ac:dyDescent="0.2">
      <c r="B7" s="19"/>
      <c r="C7" s="20"/>
      <c r="D7" s="21"/>
      <c r="E7" s="22"/>
      <c r="F7" s="15"/>
      <c r="G7" s="15"/>
      <c r="H7" s="15"/>
      <c r="I7" s="15"/>
    </row>
    <row r="8" spans="2:9" ht="15" x14ac:dyDescent="0.2">
      <c r="B8" s="23"/>
      <c r="C8" s="21" t="s">
        <v>56</v>
      </c>
      <c r="D8" s="135">
        <v>39500</v>
      </c>
      <c r="E8" s="27"/>
      <c r="F8" s="15"/>
      <c r="G8" s="15"/>
      <c r="H8" s="15"/>
      <c r="I8" s="15"/>
    </row>
    <row r="9" spans="2:9" ht="15" x14ac:dyDescent="0.2">
      <c r="B9" s="23"/>
      <c r="C9" s="21" t="s">
        <v>57</v>
      </c>
      <c r="D9" s="67">
        <v>18400</v>
      </c>
      <c r="E9" s="25"/>
      <c r="F9" s="15"/>
      <c r="G9" s="15"/>
      <c r="H9" s="15"/>
      <c r="I9" s="15"/>
    </row>
    <row r="10" spans="2:9" ht="15" x14ac:dyDescent="0.2">
      <c r="B10" s="23"/>
      <c r="C10" s="21" t="s">
        <v>58</v>
      </c>
      <c r="D10" s="67">
        <v>1900</v>
      </c>
      <c r="E10" s="25"/>
      <c r="F10" s="15"/>
      <c r="G10" s="15"/>
      <c r="H10" s="15"/>
      <c r="I10" s="15"/>
    </row>
    <row r="11" spans="2:9" ht="15" x14ac:dyDescent="0.2">
      <c r="B11" s="23"/>
      <c r="C11" s="21" t="s">
        <v>59</v>
      </c>
      <c r="D11" s="72">
        <v>1400</v>
      </c>
      <c r="E11" s="27"/>
      <c r="F11" s="15"/>
      <c r="G11" s="15"/>
      <c r="H11" s="15"/>
      <c r="I11" s="15"/>
    </row>
    <row r="12" spans="2:9" ht="15" x14ac:dyDescent="0.2">
      <c r="B12" s="23"/>
      <c r="C12" s="21"/>
      <c r="D12" s="68" t="s">
        <v>60</v>
      </c>
      <c r="E12" s="27"/>
      <c r="F12" s="15"/>
      <c r="G12" s="15"/>
      <c r="H12" s="15"/>
      <c r="I12" s="15"/>
    </row>
    <row r="13" spans="2:9" ht="15" x14ac:dyDescent="0.2">
      <c r="B13" s="23"/>
      <c r="C13" s="21" t="s">
        <v>61</v>
      </c>
      <c r="D13" s="68">
        <v>0.35</v>
      </c>
      <c r="E13" s="27"/>
      <c r="F13" s="15"/>
      <c r="G13" s="15"/>
      <c r="H13" s="15"/>
      <c r="I13" s="15"/>
    </row>
    <row r="14" spans="2:9" ht="15.75" thickBot="1" x14ac:dyDescent="0.25">
      <c r="B14" s="28"/>
      <c r="C14" s="29"/>
      <c r="D14" s="29"/>
      <c r="E14" s="30"/>
      <c r="F14" s="15"/>
      <c r="G14" s="15"/>
      <c r="H14" s="15"/>
      <c r="I14" s="15"/>
    </row>
    <row r="15" spans="2:9" ht="15" x14ac:dyDescent="0.2">
      <c r="C15" s="15"/>
      <c r="D15" s="15"/>
      <c r="E15" s="15"/>
      <c r="F15" s="15"/>
      <c r="G15" s="15"/>
      <c r="H15" s="15"/>
      <c r="I15" s="15"/>
    </row>
    <row r="16" spans="2:9" ht="15" x14ac:dyDescent="0.2">
      <c r="C16" s="16" t="s">
        <v>15</v>
      </c>
      <c r="D16" s="15"/>
      <c r="E16" s="15"/>
      <c r="F16" s="15"/>
      <c r="G16" s="15"/>
      <c r="H16" s="15"/>
      <c r="I16" s="15"/>
    </row>
    <row r="17" spans="1:11" ht="15.75" thickBot="1" x14ac:dyDescent="0.25">
      <c r="A17" s="97"/>
      <c r="C17" s="137"/>
      <c r="D17" s="15"/>
      <c r="E17" s="73"/>
      <c r="F17" s="73"/>
      <c r="G17" s="73"/>
      <c r="H17" s="73"/>
      <c r="I17" s="15"/>
    </row>
    <row r="18" spans="1:11" ht="15" x14ac:dyDescent="0.2">
      <c r="A18" s="138"/>
      <c r="B18" s="98"/>
      <c r="C18" s="33"/>
      <c r="D18" s="33"/>
      <c r="E18" s="139"/>
      <c r="F18" s="139"/>
      <c r="G18" s="113"/>
      <c r="H18" s="114"/>
      <c r="I18" s="15"/>
    </row>
    <row r="19" spans="1:11" ht="15" x14ac:dyDescent="0.2">
      <c r="A19" s="138"/>
      <c r="B19" s="140"/>
      <c r="C19" s="254" t="s">
        <v>62</v>
      </c>
      <c r="D19" s="255"/>
      <c r="E19" s="32"/>
      <c r="F19" s="142"/>
      <c r="G19" s="115"/>
      <c r="H19" s="114"/>
      <c r="I19" s="15"/>
    </row>
    <row r="20" spans="1:11" ht="15" x14ac:dyDescent="0.2">
      <c r="A20" s="138"/>
      <c r="B20" s="140"/>
      <c r="C20" s="32" t="s">
        <v>24</v>
      </c>
      <c r="D20" s="41">
        <f>D8</f>
        <v>39500</v>
      </c>
      <c r="E20" s="32"/>
      <c r="F20" s="142"/>
      <c r="G20" s="115"/>
      <c r="H20" s="114"/>
      <c r="I20" s="143" t="s">
        <v>7</v>
      </c>
      <c r="K20" s="144" t="s">
        <v>7</v>
      </c>
    </row>
    <row r="21" spans="1:11" ht="15" x14ac:dyDescent="0.2">
      <c r="A21" s="138"/>
      <c r="B21" s="140"/>
      <c r="C21" s="32" t="s">
        <v>25</v>
      </c>
      <c r="D21" s="43">
        <f>D9</f>
        <v>18400</v>
      </c>
      <c r="E21" s="32"/>
      <c r="F21" s="142"/>
      <c r="G21" s="115"/>
      <c r="H21" s="114"/>
      <c r="I21" s="15"/>
    </row>
    <row r="22" spans="1:11" ht="15" x14ac:dyDescent="0.2">
      <c r="A22" s="138"/>
      <c r="B22" s="140"/>
      <c r="C22" s="32" t="s">
        <v>26</v>
      </c>
      <c r="D22" s="84">
        <f>D10</f>
        <v>1900</v>
      </c>
      <c r="E22" s="32"/>
      <c r="F22" s="142"/>
      <c r="G22" s="115"/>
      <c r="H22" s="114"/>
      <c r="I22" s="15"/>
    </row>
    <row r="23" spans="1:11" ht="15" x14ac:dyDescent="0.2">
      <c r="A23" s="138"/>
      <c r="B23" s="140"/>
      <c r="C23" s="32" t="s">
        <v>33</v>
      </c>
      <c r="D23" s="85">
        <f>D20-D21-D22</f>
        <v>19200</v>
      </c>
      <c r="E23" s="32"/>
      <c r="F23" s="142"/>
      <c r="G23" s="115"/>
      <c r="H23" s="114"/>
      <c r="I23" s="15"/>
      <c r="K23" s="145" t="s">
        <v>7</v>
      </c>
    </row>
    <row r="24" spans="1:11" ht="15" x14ac:dyDescent="0.2">
      <c r="A24" s="138"/>
      <c r="B24" s="140"/>
      <c r="C24" s="32" t="s">
        <v>27</v>
      </c>
      <c r="D24" s="87">
        <f>D11</f>
        <v>1400</v>
      </c>
      <c r="E24" s="32"/>
      <c r="F24" s="142"/>
      <c r="G24" s="115"/>
      <c r="H24" s="114"/>
      <c r="I24" s="15"/>
      <c r="K24" s="144" t="s">
        <v>7</v>
      </c>
    </row>
    <row r="25" spans="1:11" ht="15" x14ac:dyDescent="0.2">
      <c r="A25" s="138"/>
      <c r="B25" s="140"/>
      <c r="C25" s="32" t="s">
        <v>34</v>
      </c>
      <c r="D25" s="88">
        <f>D23-D24</f>
        <v>17800</v>
      </c>
      <c r="E25" s="32"/>
      <c r="F25" s="142"/>
      <c r="G25" s="115"/>
      <c r="H25" s="114"/>
      <c r="I25" s="15"/>
    </row>
    <row r="26" spans="1:11" ht="15" x14ac:dyDescent="0.2">
      <c r="A26" s="138"/>
      <c r="B26" s="140"/>
      <c r="C26" s="52" t="s">
        <v>35</v>
      </c>
      <c r="D26" s="89">
        <f>MAX((D25*D13),0)</f>
        <v>6230</v>
      </c>
      <c r="E26" s="32"/>
      <c r="F26" s="142"/>
      <c r="G26" s="115"/>
      <c r="H26" s="114"/>
      <c r="I26" s="15"/>
    </row>
    <row r="27" spans="1:11" ht="15.75" thickBot="1" x14ac:dyDescent="0.25">
      <c r="A27" s="138"/>
      <c r="B27" s="140"/>
      <c r="C27" s="32" t="s">
        <v>36</v>
      </c>
      <c r="D27" s="146">
        <f>D25-D26</f>
        <v>11570</v>
      </c>
      <c r="E27" s="32"/>
      <c r="F27" s="142"/>
      <c r="G27" s="115"/>
      <c r="H27" s="114"/>
      <c r="I27" s="15"/>
    </row>
    <row r="28" spans="1:11" ht="15.75" thickTop="1" x14ac:dyDescent="0.2">
      <c r="A28" s="138"/>
      <c r="B28" s="140"/>
      <c r="C28" s="141"/>
      <c r="D28" s="32"/>
      <c r="E28" s="32"/>
      <c r="F28" s="142"/>
      <c r="G28" s="115"/>
      <c r="H28" s="114"/>
      <c r="I28" s="15"/>
    </row>
    <row r="29" spans="1:11" ht="15" x14ac:dyDescent="0.2">
      <c r="A29" s="138"/>
      <c r="B29" s="140"/>
      <c r="C29" s="141"/>
      <c r="D29" s="32"/>
      <c r="E29" s="32"/>
      <c r="F29" s="142"/>
      <c r="G29" s="115"/>
      <c r="H29" s="114"/>
      <c r="I29" s="15"/>
    </row>
    <row r="30" spans="1:11" ht="15.75" x14ac:dyDescent="0.25">
      <c r="A30" s="138"/>
      <c r="B30" s="140"/>
      <c r="C30" s="52" t="s">
        <v>63</v>
      </c>
      <c r="D30" s="32"/>
      <c r="E30" s="32"/>
      <c r="F30" s="53">
        <f>D23+D22-D26</f>
        <v>14870</v>
      </c>
      <c r="G30" s="115"/>
      <c r="H30" s="114"/>
      <c r="I30" s="15"/>
    </row>
    <row r="31" spans="1:11" ht="15" x14ac:dyDescent="0.2">
      <c r="A31" s="138"/>
      <c r="B31" s="140"/>
      <c r="C31" s="141"/>
      <c r="D31" s="32"/>
      <c r="E31" s="32"/>
      <c r="F31" s="142"/>
      <c r="G31" s="115"/>
      <c r="H31" s="114"/>
      <c r="I31" s="15"/>
    </row>
    <row r="32" spans="1:11" ht="15.75" thickBot="1" x14ac:dyDescent="0.25">
      <c r="B32" s="108"/>
      <c r="C32" s="109"/>
      <c r="D32" s="109"/>
      <c r="E32" s="109"/>
      <c r="F32" s="109"/>
      <c r="G32" s="110"/>
    </row>
    <row r="33" spans="2:7" ht="15" x14ac:dyDescent="0.2">
      <c r="B33" s="15"/>
      <c r="C33" s="15"/>
      <c r="D33" s="15"/>
      <c r="E33" s="15"/>
      <c r="F33" s="15"/>
      <c r="G33" s="15"/>
    </row>
    <row r="34" spans="2:7" ht="15" x14ac:dyDescent="0.2">
      <c r="B34" s="15"/>
      <c r="C34" s="15"/>
      <c r="D34" s="15"/>
      <c r="E34" s="15"/>
      <c r="F34" s="15"/>
      <c r="G34" s="15"/>
    </row>
    <row r="83" spans="7:7" x14ac:dyDescent="0.2">
      <c r="G83" t="s">
        <v>7</v>
      </c>
    </row>
  </sheetData>
  <mergeCells count="1">
    <mergeCell ref="C19:D19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topLeftCell="B1" zoomScaleNormal="100" workbookViewId="0">
      <selection activeCell="P36" sqref="P36"/>
    </sheetView>
  </sheetViews>
  <sheetFormatPr defaultColWidth="8.85546875" defaultRowHeight="12.75" x14ac:dyDescent="0.2"/>
  <cols>
    <col min="1" max="1" width="12" customWidth="1"/>
    <col min="2" max="2" width="2.85546875" customWidth="1"/>
    <col min="3" max="3" width="29.85546875" customWidth="1"/>
    <col min="4" max="4" width="12.140625" customWidth="1"/>
    <col min="5" max="6" width="3.140625" customWidth="1"/>
    <col min="7" max="7" width="3" customWidth="1"/>
    <col min="8" max="8" width="2.85546875" customWidth="1"/>
    <col min="9" max="9" width="11.42578125" customWidth="1"/>
    <col min="10" max="10" width="3.140625" customWidth="1"/>
    <col min="11" max="11" width="7.85546875" customWidth="1"/>
    <col min="12" max="12" width="11" bestFit="1" customWidth="1"/>
    <col min="13" max="13" width="3.140625" customWidth="1"/>
  </cols>
  <sheetData>
    <row r="1" spans="2:7" ht="18" x14ac:dyDescent="0.25">
      <c r="C1" s="14" t="s">
        <v>0</v>
      </c>
    </row>
    <row r="2" spans="2:7" ht="15" x14ac:dyDescent="0.2">
      <c r="C2" s="15" t="s">
        <v>64</v>
      </c>
    </row>
    <row r="3" spans="2:7" ht="15" x14ac:dyDescent="0.2">
      <c r="C3" s="15" t="s">
        <v>55</v>
      </c>
    </row>
    <row r="5" spans="2:7" ht="15" x14ac:dyDescent="0.2">
      <c r="C5" s="16" t="s">
        <v>10</v>
      </c>
      <c r="D5" s="15"/>
      <c r="E5" s="15"/>
      <c r="F5" s="15"/>
      <c r="G5" s="15"/>
    </row>
    <row r="6" spans="2:7" ht="15.75" thickBot="1" x14ac:dyDescent="0.25">
      <c r="C6" s="17"/>
      <c r="D6" s="18"/>
      <c r="E6" s="15"/>
      <c r="F6" s="15"/>
      <c r="G6" s="15"/>
    </row>
    <row r="7" spans="2:7" ht="15" x14ac:dyDescent="0.2">
      <c r="B7" s="19"/>
      <c r="C7" s="20"/>
      <c r="D7" s="21"/>
      <c r="E7" s="22"/>
      <c r="F7" s="15"/>
      <c r="G7" s="15"/>
    </row>
    <row r="8" spans="2:7" ht="15" x14ac:dyDescent="0.2">
      <c r="B8" s="23"/>
      <c r="C8" s="21" t="s">
        <v>24</v>
      </c>
      <c r="D8" s="24">
        <v>235000</v>
      </c>
      <c r="E8" s="25"/>
      <c r="F8" s="15"/>
      <c r="G8" s="15"/>
    </row>
    <row r="9" spans="2:7" ht="15" x14ac:dyDescent="0.2">
      <c r="B9" s="23"/>
      <c r="C9" s="21" t="s">
        <v>25</v>
      </c>
      <c r="D9" s="26">
        <v>141000</v>
      </c>
      <c r="E9" s="27"/>
      <c r="F9" s="15"/>
      <c r="G9" s="15"/>
    </row>
    <row r="10" spans="2:7" ht="15" x14ac:dyDescent="0.2">
      <c r="B10" s="23"/>
      <c r="C10" s="21" t="s">
        <v>65</v>
      </c>
      <c r="D10" s="26">
        <v>7900</v>
      </c>
      <c r="E10" s="27"/>
      <c r="F10" s="15"/>
      <c r="G10" s="15"/>
    </row>
    <row r="11" spans="2:7" ht="15" x14ac:dyDescent="0.2">
      <c r="B11" s="23"/>
      <c r="C11" s="21" t="s">
        <v>26</v>
      </c>
      <c r="D11" s="26">
        <v>17300</v>
      </c>
      <c r="E11" s="27"/>
      <c r="F11" s="15"/>
      <c r="G11" s="15"/>
    </row>
    <row r="12" spans="2:7" ht="15" x14ac:dyDescent="0.2">
      <c r="B12" s="23"/>
      <c r="C12" s="21" t="s">
        <v>27</v>
      </c>
      <c r="D12" s="67">
        <v>12900</v>
      </c>
      <c r="E12" s="25"/>
      <c r="F12" s="15"/>
      <c r="G12" s="15"/>
    </row>
    <row r="13" spans="2:7" ht="15" x14ac:dyDescent="0.2">
      <c r="B13" s="23"/>
      <c r="C13" s="21" t="s">
        <v>35</v>
      </c>
      <c r="D13" s="26">
        <v>19565</v>
      </c>
      <c r="E13" s="27"/>
      <c r="F13" s="15"/>
      <c r="G13" s="15"/>
    </row>
    <row r="14" spans="2:7" ht="15" x14ac:dyDescent="0.2">
      <c r="B14" s="23"/>
      <c r="C14" s="21" t="s">
        <v>66</v>
      </c>
      <c r="D14" s="147">
        <v>12300</v>
      </c>
      <c r="E14" s="27"/>
      <c r="F14" s="15"/>
      <c r="G14" s="15"/>
    </row>
    <row r="15" spans="2:7" ht="15" x14ac:dyDescent="0.2">
      <c r="B15" s="23"/>
      <c r="C15" s="21"/>
      <c r="D15" s="148" t="s">
        <v>67</v>
      </c>
      <c r="E15" s="27"/>
      <c r="F15" s="15"/>
      <c r="G15" s="15"/>
    </row>
    <row r="16" spans="2:7" ht="15" x14ac:dyDescent="0.2">
      <c r="B16" s="23"/>
      <c r="C16" s="21" t="s">
        <v>131</v>
      </c>
      <c r="D16" s="149">
        <v>6100</v>
      </c>
      <c r="E16" s="27"/>
      <c r="F16" s="15"/>
      <c r="G16" s="15"/>
    </row>
    <row r="17" spans="2:12" ht="15" x14ac:dyDescent="0.2">
      <c r="B17" s="23"/>
      <c r="C17" s="21" t="s">
        <v>68</v>
      </c>
      <c r="D17" s="72">
        <v>-4500</v>
      </c>
      <c r="E17" s="27"/>
      <c r="F17" s="15"/>
      <c r="G17" s="15"/>
    </row>
    <row r="18" spans="2:12" ht="15" x14ac:dyDescent="0.2">
      <c r="B18" s="23"/>
      <c r="C18" s="21" t="s">
        <v>69</v>
      </c>
      <c r="D18" s="72">
        <v>25000</v>
      </c>
      <c r="E18" s="27"/>
      <c r="F18" s="15"/>
      <c r="G18" s="15"/>
    </row>
    <row r="19" spans="2:12" ht="15.75" thickBot="1" x14ac:dyDescent="0.25">
      <c r="B19" s="28"/>
      <c r="C19" s="29"/>
      <c r="D19" s="29"/>
      <c r="E19" s="30"/>
      <c r="F19" s="15"/>
      <c r="G19" s="15"/>
    </row>
    <row r="20" spans="2:12" ht="15" x14ac:dyDescent="0.2">
      <c r="C20" s="15"/>
      <c r="D20" s="15"/>
      <c r="E20" s="15"/>
      <c r="F20" s="15"/>
      <c r="G20" s="15"/>
    </row>
    <row r="21" spans="2:12" ht="15" x14ac:dyDescent="0.2">
      <c r="C21" s="16" t="s">
        <v>15</v>
      </c>
      <c r="D21" s="15"/>
      <c r="E21" s="15"/>
      <c r="F21" s="15"/>
      <c r="G21" s="15"/>
    </row>
    <row r="22" spans="2:12" ht="15.75" thickBot="1" x14ac:dyDescent="0.25">
      <c r="C22" s="17"/>
      <c r="D22" s="15"/>
      <c r="E22" s="18"/>
      <c r="F22" s="73"/>
      <c r="G22" s="15"/>
      <c r="L22" s="144"/>
    </row>
    <row r="23" spans="2:12" ht="15" x14ac:dyDescent="0.2">
      <c r="B23" s="74"/>
      <c r="C23" s="32"/>
      <c r="D23" s="33"/>
      <c r="E23" s="32"/>
      <c r="F23" s="75"/>
      <c r="G23" s="76"/>
      <c r="H23" s="77"/>
      <c r="I23" s="77"/>
      <c r="J23" s="77"/>
      <c r="L23" s="144"/>
    </row>
    <row r="24" spans="2:12" ht="15.75" thickBot="1" x14ac:dyDescent="0.25">
      <c r="B24" s="78"/>
      <c r="C24" s="36" t="s">
        <v>32</v>
      </c>
      <c r="D24" s="36"/>
      <c r="E24" s="79"/>
      <c r="F24" s="75"/>
      <c r="G24" s="76"/>
      <c r="H24" s="80"/>
      <c r="I24" s="81"/>
      <c r="J24" s="77"/>
      <c r="L24" s="144"/>
    </row>
    <row r="25" spans="2:12" ht="15" x14ac:dyDescent="0.2">
      <c r="B25" s="78"/>
      <c r="C25" s="32" t="s">
        <v>24</v>
      </c>
      <c r="D25" s="41">
        <f>D8</f>
        <v>235000</v>
      </c>
      <c r="E25" s="41"/>
      <c r="F25" s="75"/>
      <c r="G25" s="76"/>
      <c r="H25" s="80"/>
      <c r="I25" s="82"/>
      <c r="J25" s="77"/>
    </row>
    <row r="26" spans="2:12" ht="15.75" x14ac:dyDescent="0.25">
      <c r="B26" s="78"/>
      <c r="C26" s="32" t="s">
        <v>25</v>
      </c>
      <c r="D26" s="43">
        <f>D9</f>
        <v>141000</v>
      </c>
      <c r="E26" s="43"/>
      <c r="F26" s="75"/>
      <c r="G26" s="76"/>
      <c r="H26" s="80"/>
      <c r="I26" s="83"/>
      <c r="J26" s="77"/>
    </row>
    <row r="27" spans="2:12" ht="15" x14ac:dyDescent="0.2">
      <c r="B27" s="78"/>
      <c r="C27" s="32" t="s">
        <v>26</v>
      </c>
      <c r="D27" s="150">
        <f>D11</f>
        <v>17300</v>
      </c>
      <c r="E27" s="45"/>
      <c r="F27" s="75"/>
      <c r="G27" s="76"/>
      <c r="H27" s="77"/>
      <c r="I27" s="77"/>
      <c r="J27" s="77"/>
    </row>
    <row r="28" spans="2:12" ht="15" x14ac:dyDescent="0.2">
      <c r="B28" s="78"/>
      <c r="C28" s="32" t="s">
        <v>65</v>
      </c>
      <c r="D28" s="151">
        <f>D10</f>
        <v>7900</v>
      </c>
      <c r="E28" s="45"/>
      <c r="F28" s="75"/>
      <c r="G28" s="76"/>
      <c r="H28" s="77"/>
      <c r="I28" s="77"/>
      <c r="J28" s="77"/>
      <c r="L28" s="144"/>
    </row>
    <row r="29" spans="2:12" ht="15" x14ac:dyDescent="0.2">
      <c r="B29" s="78"/>
      <c r="C29" s="32" t="s">
        <v>33</v>
      </c>
      <c r="D29" s="152">
        <f>D25-D26-D27-D28</f>
        <v>68800</v>
      </c>
      <c r="E29" s="32"/>
      <c r="F29" s="75"/>
      <c r="G29" s="86"/>
      <c r="H29" s="86"/>
      <c r="I29" s="86"/>
      <c r="J29" s="86"/>
    </row>
    <row r="30" spans="2:12" ht="15" x14ac:dyDescent="0.2">
      <c r="B30" s="78"/>
      <c r="C30" s="32" t="s">
        <v>27</v>
      </c>
      <c r="D30" s="87">
        <f>D12</f>
        <v>12900</v>
      </c>
      <c r="E30" s="49"/>
      <c r="F30" s="75"/>
      <c r="G30" s="76"/>
      <c r="H30" s="80"/>
      <c r="I30" s="80"/>
      <c r="J30" s="80"/>
      <c r="K30" s="77"/>
    </row>
    <row r="31" spans="2:12" ht="15" x14ac:dyDescent="0.2">
      <c r="B31" s="78"/>
      <c r="C31" s="32" t="s">
        <v>34</v>
      </c>
      <c r="D31" s="88">
        <f>D29-D30</f>
        <v>55900</v>
      </c>
      <c r="E31" s="51"/>
      <c r="F31" s="75"/>
      <c r="G31" s="76"/>
      <c r="H31" s="80"/>
      <c r="I31" s="81"/>
      <c r="J31" s="80"/>
      <c r="K31" s="77"/>
      <c r="L31" s="144"/>
    </row>
    <row r="32" spans="2:12" ht="15" x14ac:dyDescent="0.2">
      <c r="B32" s="78"/>
      <c r="C32" s="52" t="s">
        <v>35</v>
      </c>
      <c r="D32" s="153">
        <f>D13</f>
        <v>19565</v>
      </c>
      <c r="E32" s="54"/>
      <c r="F32" s="75"/>
      <c r="G32" s="76"/>
      <c r="H32" s="80"/>
      <c r="I32" s="90"/>
      <c r="J32" s="80"/>
      <c r="K32" s="77"/>
    </row>
    <row r="33" spans="1:34" ht="16.5" thickBot="1" x14ac:dyDescent="0.3">
      <c r="B33" s="78"/>
      <c r="C33" s="32" t="s">
        <v>36</v>
      </c>
      <c r="D33" s="146">
        <f>D31-D32</f>
        <v>36335</v>
      </c>
      <c r="E33" s="32"/>
      <c r="F33" s="75"/>
      <c r="G33" s="76"/>
      <c r="H33" s="80"/>
      <c r="I33" s="92"/>
      <c r="J33" s="80"/>
      <c r="K33" s="77"/>
    </row>
    <row r="34" spans="1:34" ht="16.5" thickTop="1" x14ac:dyDescent="0.25">
      <c r="B34" s="78"/>
      <c r="C34" s="32" t="s">
        <v>66</v>
      </c>
      <c r="D34" s="152">
        <f>D14</f>
        <v>12300</v>
      </c>
      <c r="E34" s="32"/>
      <c r="F34" s="75"/>
      <c r="G34" s="76"/>
      <c r="H34" s="80"/>
      <c r="I34" s="92"/>
      <c r="J34" s="80"/>
      <c r="K34" s="77"/>
    </row>
    <row r="35" spans="1:34" ht="15.75" x14ac:dyDescent="0.25">
      <c r="B35" s="78"/>
      <c r="C35" s="32" t="s">
        <v>70</v>
      </c>
      <c r="D35" s="152">
        <f>D33-D34</f>
        <v>24035</v>
      </c>
      <c r="E35" s="32"/>
      <c r="F35" s="75"/>
      <c r="G35" s="76"/>
      <c r="H35" s="80"/>
      <c r="I35" s="92"/>
      <c r="J35" s="80"/>
      <c r="K35" s="77"/>
    </row>
    <row r="36" spans="1:34" ht="15" x14ac:dyDescent="0.2">
      <c r="A36" s="15"/>
      <c r="B36" s="140"/>
      <c r="C36" s="154"/>
      <c r="D36" s="32"/>
      <c r="E36" s="38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 ht="15.75" x14ac:dyDescent="0.25">
      <c r="A37" s="15"/>
      <c r="B37" s="155" t="s">
        <v>71</v>
      </c>
      <c r="C37" s="32" t="s">
        <v>72</v>
      </c>
      <c r="D37" s="53">
        <f>D29+D27-D32</f>
        <v>66535</v>
      </c>
      <c r="E37" s="38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ht="15" x14ac:dyDescent="0.2">
      <c r="A38" s="15"/>
      <c r="B38" s="155"/>
      <c r="C38" s="32"/>
      <c r="D38" s="32"/>
      <c r="E38" s="38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ht="15.75" x14ac:dyDescent="0.25">
      <c r="A39" s="15"/>
      <c r="B39" s="155" t="s">
        <v>73</v>
      </c>
      <c r="C39" s="32" t="s">
        <v>74</v>
      </c>
      <c r="D39" s="53">
        <f>D30-D17</f>
        <v>17400</v>
      </c>
      <c r="E39" s="38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 ht="15" x14ac:dyDescent="0.2">
      <c r="A40" s="107"/>
      <c r="B40" s="155"/>
      <c r="C40" s="32"/>
      <c r="D40" s="32"/>
      <c r="E40" s="38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 ht="15.75" x14ac:dyDescent="0.25">
      <c r="A41" s="15"/>
      <c r="B41" s="155" t="s">
        <v>75</v>
      </c>
      <c r="C41" s="32" t="s">
        <v>76</v>
      </c>
      <c r="D41" s="53">
        <f>D34-D16</f>
        <v>6200</v>
      </c>
      <c r="E41" s="38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spans="1:34" ht="15" x14ac:dyDescent="0.2">
      <c r="A42" s="15"/>
      <c r="B42" s="155"/>
      <c r="C42" s="32"/>
      <c r="D42" s="32"/>
      <c r="E42" s="38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 ht="15" x14ac:dyDescent="0.2">
      <c r="A43" s="15"/>
      <c r="B43" s="155" t="s">
        <v>77</v>
      </c>
      <c r="C43" s="32" t="s">
        <v>78</v>
      </c>
      <c r="D43" s="152">
        <f>D39+D41</f>
        <v>23600</v>
      </c>
      <c r="E43" s="38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 ht="15" x14ac:dyDescent="0.2">
      <c r="A44" s="15"/>
      <c r="B44" s="155"/>
      <c r="C44" s="32"/>
      <c r="D44" s="156"/>
      <c r="E44" s="38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x14ac:dyDescent="0.2">
      <c r="A45" s="15"/>
      <c r="B45" s="155"/>
      <c r="C45" s="32" t="s">
        <v>79</v>
      </c>
      <c r="D45" s="152">
        <f>D18+D27</f>
        <v>42300</v>
      </c>
      <c r="E45" s="38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x14ac:dyDescent="0.2">
      <c r="A46" s="15"/>
      <c r="B46" s="155"/>
      <c r="C46" s="32"/>
      <c r="D46" s="157"/>
      <c r="E46" s="38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.75" x14ac:dyDescent="0.25">
      <c r="A47" s="15"/>
      <c r="B47" s="155"/>
      <c r="C47" s="32" t="s">
        <v>80</v>
      </c>
      <c r="D47" s="53">
        <f>D37-D45-D43</f>
        <v>635</v>
      </c>
      <c r="E47" s="38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spans="1:34" ht="15.75" thickBot="1" x14ac:dyDescent="0.25">
      <c r="A48" s="15"/>
      <c r="B48" s="108"/>
      <c r="C48" s="109"/>
      <c r="D48" s="109"/>
      <c r="E48" s="110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42" ht="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ht="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ht="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ht="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ht="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ht="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ht="1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ht="1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ht="1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ht="1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ht="1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ht="1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ht="1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ht="1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ht="1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ht="1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ht="1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ht="1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ht="1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ht="1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ht="1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ht="1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ht="1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ht="1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ht="1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ht="1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ht="1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ht="1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ht="1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ht="1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ht="1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ht="1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ht="1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ht="1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ht="15" x14ac:dyDescent="0.2">
      <c r="A83" s="15"/>
      <c r="B83" s="15"/>
      <c r="C83" s="15"/>
      <c r="D83" s="15"/>
      <c r="E83" s="15"/>
      <c r="F83" s="15"/>
      <c r="G83" s="15" t="s">
        <v>7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ht="1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ht="1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ht="1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ht="1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ht="1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ht="1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ht="1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ht="1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ht="1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ht="1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ht="1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ht="1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ht="1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ht="1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ht="1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ht="1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ht="1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ht="1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ht="1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</sheetData>
  <pageMargins left="0.75" right="0.75" top="1" bottom="1" header="0.5" footer="0.5"/>
  <pageSetup orientation="portrait" horizont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topLeftCell="B1" zoomScaleNormal="100" workbookViewId="0">
      <selection activeCell="D30" sqref="D30"/>
    </sheetView>
  </sheetViews>
  <sheetFormatPr defaultColWidth="8.85546875" defaultRowHeight="12.75" x14ac:dyDescent="0.2"/>
  <cols>
    <col min="1" max="1" width="12" customWidth="1"/>
    <col min="2" max="2" width="2.140625" customWidth="1"/>
    <col min="3" max="3" width="29.85546875" customWidth="1"/>
    <col min="4" max="4" width="12.140625" customWidth="1"/>
    <col min="5" max="6" width="3.140625" customWidth="1"/>
    <col min="7" max="7" width="3" customWidth="1"/>
    <col min="8" max="8" width="2.85546875" customWidth="1"/>
    <col min="9" max="9" width="11.42578125" customWidth="1"/>
    <col min="10" max="10" width="3.140625" customWidth="1"/>
    <col min="11" max="11" width="7.85546875" customWidth="1"/>
    <col min="12" max="12" width="11" bestFit="1" customWidth="1"/>
    <col min="13" max="13" width="3.140625" customWidth="1"/>
  </cols>
  <sheetData>
    <row r="1" spans="2:7" ht="18" x14ac:dyDescent="0.25">
      <c r="C1" s="14" t="s">
        <v>0</v>
      </c>
    </row>
    <row r="2" spans="2:7" ht="15" x14ac:dyDescent="0.2">
      <c r="C2" s="15" t="s">
        <v>81</v>
      </c>
    </row>
    <row r="3" spans="2:7" ht="15" x14ac:dyDescent="0.2">
      <c r="C3" s="15" t="s">
        <v>82</v>
      </c>
    </row>
    <row r="5" spans="2:7" ht="15" x14ac:dyDescent="0.2">
      <c r="C5" s="16" t="s">
        <v>10</v>
      </c>
      <c r="D5" s="15"/>
      <c r="E5" s="15"/>
      <c r="F5" s="15"/>
      <c r="G5" s="15"/>
    </row>
    <row r="6" spans="2:7" ht="15.75" thickBot="1" x14ac:dyDescent="0.25">
      <c r="C6" s="17"/>
      <c r="D6" s="18"/>
      <c r="E6" s="15"/>
      <c r="F6" s="15"/>
      <c r="G6" s="15"/>
    </row>
    <row r="7" spans="2:7" ht="15" x14ac:dyDescent="0.2">
      <c r="B7" s="19"/>
      <c r="C7" s="20"/>
      <c r="D7" s="21"/>
      <c r="E7" s="22"/>
      <c r="F7" s="15"/>
      <c r="G7" s="15"/>
    </row>
    <row r="8" spans="2:7" ht="15" x14ac:dyDescent="0.2">
      <c r="B8" s="23"/>
      <c r="C8" s="21" t="s">
        <v>24</v>
      </c>
      <c r="D8" s="24">
        <v>52000</v>
      </c>
      <c r="E8" s="25"/>
      <c r="F8" s="15"/>
      <c r="G8" s="15"/>
    </row>
    <row r="9" spans="2:7" ht="15" x14ac:dyDescent="0.2">
      <c r="B9" s="23"/>
      <c r="C9" s="21" t="s">
        <v>25</v>
      </c>
      <c r="D9" s="158">
        <v>27300</v>
      </c>
      <c r="E9" s="27"/>
      <c r="F9" s="15"/>
      <c r="G9" s="15"/>
    </row>
    <row r="10" spans="2:7" ht="15" x14ac:dyDescent="0.2">
      <c r="B10" s="23"/>
      <c r="C10" s="21" t="s">
        <v>27</v>
      </c>
      <c r="D10" s="67">
        <v>4900</v>
      </c>
      <c r="E10" s="25"/>
      <c r="F10" s="15"/>
      <c r="G10" s="15"/>
    </row>
    <row r="11" spans="2:7" ht="15" x14ac:dyDescent="0.2">
      <c r="B11" s="23"/>
      <c r="C11" s="21"/>
      <c r="D11" s="67" t="s">
        <v>67</v>
      </c>
      <c r="E11" s="25"/>
      <c r="F11" s="15"/>
      <c r="G11" s="15"/>
    </row>
    <row r="12" spans="2:7" ht="15" x14ac:dyDescent="0.2">
      <c r="B12" s="23"/>
      <c r="C12" s="21" t="s">
        <v>29</v>
      </c>
      <c r="D12" s="68">
        <v>0.35</v>
      </c>
      <c r="E12" s="27"/>
      <c r="F12" s="15"/>
      <c r="G12" s="15"/>
    </row>
    <row r="13" spans="2:7" ht="15" x14ac:dyDescent="0.2">
      <c r="B13" s="23"/>
      <c r="C13" s="21"/>
      <c r="D13" s="68" t="s">
        <v>67</v>
      </c>
      <c r="E13" s="27"/>
      <c r="F13" s="15"/>
      <c r="G13" s="15"/>
    </row>
    <row r="14" spans="2:7" ht="15" x14ac:dyDescent="0.2">
      <c r="B14" s="23"/>
      <c r="C14" s="21" t="s">
        <v>83</v>
      </c>
      <c r="D14" s="149">
        <v>1800</v>
      </c>
      <c r="E14" s="27"/>
      <c r="F14" s="15"/>
      <c r="G14" s="15"/>
    </row>
    <row r="15" spans="2:7" ht="15" x14ac:dyDescent="0.2">
      <c r="B15" s="23"/>
      <c r="C15" s="21" t="s">
        <v>70</v>
      </c>
      <c r="D15" s="159">
        <v>5300</v>
      </c>
      <c r="E15" s="27"/>
      <c r="F15" s="15"/>
      <c r="G15" s="15"/>
    </row>
    <row r="16" spans="2:7" ht="15.75" thickBot="1" x14ac:dyDescent="0.25">
      <c r="B16" s="28"/>
      <c r="C16" s="29"/>
      <c r="D16" s="29"/>
      <c r="E16" s="30"/>
      <c r="F16" s="15"/>
      <c r="G16" s="15"/>
    </row>
    <row r="17" spans="2:11" ht="15" x14ac:dyDescent="0.2">
      <c r="C17" s="15"/>
      <c r="D17" s="15"/>
      <c r="E17" s="15"/>
      <c r="F17" s="15"/>
      <c r="G17" s="15"/>
    </row>
    <row r="18" spans="2:11" ht="15" x14ac:dyDescent="0.2">
      <c r="C18" s="16" t="s">
        <v>15</v>
      </c>
      <c r="D18" s="15"/>
      <c r="E18" s="15"/>
      <c r="F18" s="15"/>
      <c r="G18" s="15"/>
    </row>
    <row r="19" spans="2:11" ht="15.75" thickBot="1" x14ac:dyDescent="0.25">
      <c r="C19" s="17"/>
      <c r="D19" s="15"/>
      <c r="E19" s="18"/>
      <c r="F19" s="73"/>
      <c r="G19" s="15"/>
    </row>
    <row r="20" spans="2:11" ht="15" x14ac:dyDescent="0.2">
      <c r="B20" s="74"/>
      <c r="C20" s="32"/>
      <c r="D20" s="33"/>
      <c r="E20" s="32"/>
      <c r="F20" s="75"/>
      <c r="G20" s="76"/>
      <c r="H20" s="77"/>
      <c r="I20" s="77"/>
      <c r="J20" s="77"/>
    </row>
    <row r="21" spans="2:11" ht="15.75" thickBot="1" x14ac:dyDescent="0.25">
      <c r="B21" s="78"/>
      <c r="C21" s="36" t="s">
        <v>32</v>
      </c>
      <c r="D21" s="36"/>
      <c r="E21" s="79"/>
      <c r="F21" s="75"/>
      <c r="G21" s="76"/>
      <c r="H21" s="80"/>
      <c r="I21" s="81"/>
      <c r="J21" s="77"/>
    </row>
    <row r="22" spans="2:11" ht="15" x14ac:dyDescent="0.2">
      <c r="B22" s="78"/>
      <c r="C22" s="32" t="s">
        <v>24</v>
      </c>
      <c r="D22" s="41">
        <f>D8</f>
        <v>52000</v>
      </c>
      <c r="E22" s="41"/>
      <c r="F22" s="75"/>
      <c r="G22" s="76"/>
      <c r="H22" s="80"/>
      <c r="I22" s="82"/>
      <c r="J22" s="77"/>
    </row>
    <row r="23" spans="2:11" ht="15.75" x14ac:dyDescent="0.25">
      <c r="B23" s="78"/>
      <c r="C23" s="32" t="s">
        <v>25</v>
      </c>
      <c r="D23" s="43">
        <f>D9</f>
        <v>27300</v>
      </c>
      <c r="E23" s="43"/>
      <c r="F23" s="75"/>
      <c r="G23" s="76"/>
      <c r="H23" s="80"/>
      <c r="I23" s="83"/>
      <c r="J23" s="77"/>
    </row>
    <row r="24" spans="2:11" ht="15.75" x14ac:dyDescent="0.25">
      <c r="B24" s="78"/>
      <c r="C24" s="32" t="s">
        <v>26</v>
      </c>
      <c r="D24" s="160">
        <f>D22-D23-D25</f>
        <v>8876.923076923078</v>
      </c>
      <c r="E24" s="45"/>
      <c r="F24" s="75"/>
      <c r="G24" s="76"/>
      <c r="H24" s="77"/>
      <c r="I24" s="77"/>
      <c r="J24" s="77"/>
    </row>
    <row r="25" spans="2:11" ht="15" x14ac:dyDescent="0.2">
      <c r="B25" s="78"/>
      <c r="C25" s="32" t="s">
        <v>33</v>
      </c>
      <c r="D25" s="152">
        <f>D27+D26</f>
        <v>15823.076923076922</v>
      </c>
      <c r="E25" s="32"/>
      <c r="F25" s="75"/>
      <c r="G25" s="86"/>
      <c r="H25" s="86"/>
      <c r="I25" s="86"/>
      <c r="J25" s="86"/>
    </row>
    <row r="26" spans="2:11" ht="15" x14ac:dyDescent="0.2">
      <c r="B26" s="78"/>
      <c r="C26" s="32" t="s">
        <v>27</v>
      </c>
      <c r="D26" s="87">
        <f>D10</f>
        <v>4900</v>
      </c>
      <c r="E26" s="49"/>
      <c r="F26" s="75"/>
      <c r="G26" s="76"/>
      <c r="H26" s="80"/>
      <c r="I26" s="80"/>
      <c r="J26" s="80"/>
      <c r="K26" s="77"/>
    </row>
    <row r="27" spans="2:11" ht="15" x14ac:dyDescent="0.2">
      <c r="B27" s="78"/>
      <c r="C27" s="32" t="s">
        <v>34</v>
      </c>
      <c r="D27" s="88">
        <f>D29/(1-D12)</f>
        <v>10923.076923076922</v>
      </c>
      <c r="E27" s="51"/>
      <c r="F27" s="75"/>
      <c r="G27" s="76"/>
      <c r="H27" s="80"/>
      <c r="I27" s="81"/>
      <c r="J27" s="80"/>
      <c r="K27" s="77"/>
    </row>
    <row r="28" spans="2:11" ht="15" x14ac:dyDescent="0.2">
      <c r="B28" s="78"/>
      <c r="C28" s="52" t="s">
        <v>35</v>
      </c>
      <c r="D28" s="89">
        <f>D27-D29</f>
        <v>3823.076923076922</v>
      </c>
      <c r="E28" s="54"/>
      <c r="F28" s="75"/>
      <c r="G28" s="76"/>
      <c r="H28" s="80"/>
      <c r="I28" s="90"/>
      <c r="J28" s="80"/>
      <c r="K28" s="77"/>
    </row>
    <row r="29" spans="2:11" ht="16.5" thickBot="1" x14ac:dyDescent="0.3">
      <c r="B29" s="78"/>
      <c r="C29" s="32" t="s">
        <v>36</v>
      </c>
      <c r="D29" s="146">
        <f>D30+D31</f>
        <v>7100</v>
      </c>
      <c r="E29" s="32"/>
      <c r="F29" s="75"/>
      <c r="G29" s="76"/>
      <c r="H29" s="80"/>
      <c r="I29" s="92"/>
      <c r="J29" s="80"/>
      <c r="K29" s="77"/>
    </row>
    <row r="30" spans="2:11" ht="16.5" thickTop="1" x14ac:dyDescent="0.25">
      <c r="B30" s="78"/>
      <c r="C30" s="32" t="s">
        <v>66</v>
      </c>
      <c r="D30" s="150">
        <f>D14</f>
        <v>1800</v>
      </c>
      <c r="E30" s="32"/>
      <c r="F30" s="75"/>
      <c r="G30" s="76"/>
      <c r="H30" s="80"/>
      <c r="I30" s="92"/>
      <c r="J30" s="80"/>
      <c r="K30" s="77"/>
    </row>
    <row r="31" spans="2:11" ht="15.75" x14ac:dyDescent="0.25">
      <c r="B31" s="78"/>
      <c r="C31" s="32" t="s">
        <v>70</v>
      </c>
      <c r="D31" s="150">
        <f>D15</f>
        <v>5300</v>
      </c>
      <c r="E31" s="32"/>
      <c r="F31" s="75"/>
      <c r="G31" s="76"/>
      <c r="H31" s="80"/>
      <c r="I31" s="92"/>
      <c r="J31" s="80"/>
      <c r="K31" s="77"/>
    </row>
    <row r="32" spans="2:11" ht="15.75" thickBot="1" x14ac:dyDescent="0.25">
      <c r="B32" s="93"/>
      <c r="C32" s="94"/>
      <c r="D32" s="95"/>
      <c r="E32" s="96"/>
      <c r="F32" s="75"/>
      <c r="G32" s="76"/>
      <c r="H32" s="80"/>
      <c r="I32" s="80"/>
      <c r="J32" s="80"/>
      <c r="K32" s="77"/>
    </row>
    <row r="33" spans="1:42" ht="15" x14ac:dyDescent="0.2">
      <c r="B33" s="97"/>
      <c r="C33" s="97"/>
      <c r="D33" s="97"/>
      <c r="E33" s="97"/>
      <c r="F33" s="77"/>
      <c r="G33" s="76"/>
      <c r="H33" s="80"/>
      <c r="I33" s="82"/>
      <c r="J33" s="77"/>
      <c r="K33" s="77"/>
    </row>
    <row r="34" spans="1:42" ht="15" x14ac:dyDescent="0.2">
      <c r="F34" s="86"/>
      <c r="G34" s="76"/>
      <c r="H34" s="80"/>
      <c r="I34" s="90"/>
      <c r="J34" s="77"/>
      <c r="K34" s="77"/>
    </row>
    <row r="35" spans="1:42" ht="15.75" x14ac:dyDescent="0.25">
      <c r="A35" s="15"/>
      <c r="B35" s="76"/>
      <c r="C35" s="161"/>
      <c r="D35" s="162"/>
      <c r="E35" s="80"/>
      <c r="F35" s="80"/>
      <c r="G35" s="76"/>
      <c r="H35" s="80"/>
      <c r="I35" s="92"/>
      <c r="J35" s="80"/>
      <c r="K35" s="80"/>
      <c r="L35" s="80"/>
      <c r="M35" s="80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</row>
    <row r="36" spans="1:42" ht="15.75" x14ac:dyDescent="0.25">
      <c r="A36" s="15"/>
      <c r="B36" s="80"/>
      <c r="C36" s="80"/>
      <c r="D36" s="162"/>
      <c r="E36" s="80"/>
      <c r="F36" s="80"/>
      <c r="G36" s="76"/>
      <c r="H36" s="80"/>
      <c r="I36" s="77"/>
      <c r="J36" s="80"/>
      <c r="K36" s="80"/>
      <c r="L36" s="83"/>
      <c r="M36" s="8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</row>
    <row r="37" spans="1:42" ht="15" x14ac:dyDescent="0.2">
      <c r="A37" s="15"/>
      <c r="B37" s="80"/>
      <c r="C37" s="80"/>
      <c r="D37" s="162"/>
      <c r="E37" s="80"/>
      <c r="F37" s="80"/>
      <c r="G37" s="76"/>
      <c r="H37" s="80"/>
      <c r="I37" s="80"/>
      <c r="J37" s="80"/>
      <c r="K37" s="80"/>
      <c r="L37" s="80"/>
      <c r="M37" s="80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</row>
    <row r="38" spans="1:42" ht="15.75" x14ac:dyDescent="0.25">
      <c r="A38" s="15"/>
      <c r="B38" s="80"/>
      <c r="C38" s="80"/>
      <c r="D38" s="80"/>
      <c r="E38" s="80"/>
      <c r="F38" s="80"/>
      <c r="G38" s="80"/>
      <c r="H38" s="80"/>
      <c r="I38" s="92"/>
      <c r="J38" s="80"/>
      <c r="K38" s="80"/>
      <c r="L38" s="83"/>
      <c r="M38" s="8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</row>
    <row r="39" spans="1:42" ht="15" x14ac:dyDescent="0.2">
      <c r="A39" s="107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ht="15.75" x14ac:dyDescent="0.25">
      <c r="A40" s="15"/>
      <c r="B40" s="80"/>
      <c r="C40" s="80"/>
      <c r="D40" s="80"/>
      <c r="E40" s="80"/>
      <c r="F40" s="80"/>
      <c r="G40" s="80"/>
      <c r="H40" s="80"/>
      <c r="I40" s="92"/>
      <c r="J40" s="80"/>
      <c r="K40" s="80"/>
      <c r="L40" s="83"/>
      <c r="M40" s="80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ht="15.75" x14ac:dyDescent="0.25">
      <c r="A41" s="15"/>
      <c r="B41" s="80"/>
      <c r="C41" s="80"/>
      <c r="D41" s="80"/>
      <c r="E41" s="80"/>
      <c r="F41" s="80"/>
      <c r="G41" s="80"/>
      <c r="H41" s="80"/>
      <c r="I41" s="92"/>
      <c r="J41" s="80"/>
      <c r="K41" s="80"/>
      <c r="L41" s="80"/>
      <c r="M41" s="80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ht="15.75" x14ac:dyDescent="0.25">
      <c r="A42" s="15"/>
      <c r="B42" s="80"/>
      <c r="C42" s="80"/>
      <c r="D42" s="80"/>
      <c r="E42" s="80"/>
      <c r="F42" s="80"/>
      <c r="G42" s="80"/>
      <c r="H42" s="80"/>
      <c r="I42" s="92"/>
      <c r="J42" s="80"/>
      <c r="K42" s="80"/>
      <c r="L42" s="80"/>
      <c r="M42" s="80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ht="15.75" x14ac:dyDescent="0.25">
      <c r="A43" s="15"/>
      <c r="B43" s="80"/>
      <c r="C43" s="80"/>
      <c r="D43" s="80"/>
      <c r="E43" s="80"/>
      <c r="F43" s="80"/>
      <c r="G43" s="80"/>
      <c r="H43" s="80"/>
      <c r="I43" s="92"/>
      <c r="J43" s="80"/>
      <c r="K43" s="80"/>
      <c r="L43" s="163"/>
      <c r="M43" s="80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ht="15.75" x14ac:dyDescent="0.25">
      <c r="A44" s="15"/>
      <c r="B44" s="80"/>
      <c r="C44" s="80"/>
      <c r="D44" s="80"/>
      <c r="E44" s="80"/>
      <c r="F44" s="80"/>
      <c r="G44" s="80"/>
      <c r="H44" s="80"/>
      <c r="I44" s="92"/>
      <c r="J44" s="80"/>
      <c r="K44" s="80"/>
      <c r="L44" s="162"/>
      <c r="M44" s="80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42" ht="15.75" x14ac:dyDescent="0.25">
      <c r="A45" s="15"/>
      <c r="B45" s="80"/>
      <c r="C45" s="80"/>
      <c r="D45" s="80"/>
      <c r="E45" s="80"/>
      <c r="F45" s="80"/>
      <c r="G45" s="80"/>
      <c r="H45" s="80"/>
      <c r="I45" s="92"/>
      <c r="J45" s="80"/>
      <c r="K45" s="80"/>
      <c r="L45" s="164"/>
      <c r="M45" s="80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42" ht="15.75" x14ac:dyDescent="0.25">
      <c r="A46" s="15"/>
      <c r="B46" s="80"/>
      <c r="C46" s="80"/>
      <c r="D46" s="80"/>
      <c r="E46" s="80"/>
      <c r="F46" s="80"/>
      <c r="G46" s="80"/>
      <c r="H46" s="80"/>
      <c r="I46" s="92"/>
      <c r="J46" s="80"/>
      <c r="K46" s="80"/>
      <c r="L46" s="165"/>
      <c r="M46" s="80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42" ht="15.75" x14ac:dyDescent="0.25">
      <c r="A47" s="15"/>
      <c r="B47" s="80"/>
      <c r="C47" s="80"/>
      <c r="D47" s="80"/>
      <c r="E47" s="80"/>
      <c r="F47" s="80"/>
      <c r="G47" s="80"/>
      <c r="H47" s="80"/>
      <c r="I47" s="92"/>
      <c r="J47" s="80"/>
      <c r="K47" s="80"/>
      <c r="L47" s="83"/>
      <c r="M47" s="80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42" ht="15" x14ac:dyDescent="0.2">
      <c r="A48" s="15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ht="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ht="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ht="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ht="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ht="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ht="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ht="1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ht="1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ht="1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ht="1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ht="1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ht="1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ht="1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ht="1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ht="1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ht="1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ht="1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ht="1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ht="1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ht="1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ht="1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ht="1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ht="1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ht="1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ht="1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ht="1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ht="1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ht="1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ht="1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ht="1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ht="1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ht="1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ht="1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ht="1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ht="15" x14ac:dyDescent="0.2">
      <c r="A83" s="15"/>
      <c r="B83" s="15"/>
      <c r="C83" s="15"/>
      <c r="D83" s="15"/>
      <c r="E83" s="15"/>
      <c r="F83" s="15"/>
      <c r="G83" s="15" t="s">
        <v>7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ht="1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ht="1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ht="1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ht="1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ht="1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ht="1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ht="1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ht="1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ht="1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ht="1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ht="1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ht="1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ht="1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ht="1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ht="1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ht="1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ht="1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ht="1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ht="1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</sheetData>
  <pageMargins left="0.75" right="0.75" top="1" bottom="1" header="0.5" footer="0.5"/>
  <pageSetup orientation="portrait" horizont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opLeftCell="A13" zoomScaleNormal="100" workbookViewId="0">
      <selection activeCell="D8" sqref="D8"/>
    </sheetView>
  </sheetViews>
  <sheetFormatPr defaultRowHeight="12.75" x14ac:dyDescent="0.2"/>
  <cols>
    <col min="2" max="2" width="1.5703125" customWidth="1"/>
    <col min="3" max="3" width="31.85546875" customWidth="1"/>
    <col min="4" max="4" width="15.5703125" customWidth="1"/>
    <col min="5" max="5" width="3.140625" customWidth="1"/>
    <col min="6" max="6" width="32" customWidth="1"/>
    <col min="7" max="7" width="15.42578125" bestFit="1" customWidth="1"/>
    <col min="8" max="8" width="3.140625" customWidth="1"/>
  </cols>
  <sheetData>
    <row r="1" spans="2:9" ht="18" x14ac:dyDescent="0.25">
      <c r="C1" s="14" t="s">
        <v>0</v>
      </c>
    </row>
    <row r="2" spans="2:9" ht="15" x14ac:dyDescent="0.2">
      <c r="C2" s="15" t="s">
        <v>84</v>
      </c>
    </row>
    <row r="3" spans="2:9" ht="15" x14ac:dyDescent="0.2">
      <c r="C3" s="15" t="s">
        <v>82</v>
      </c>
    </row>
    <row r="4" spans="2:9" ht="15" x14ac:dyDescent="0.2">
      <c r="C4" s="15"/>
    </row>
    <row r="5" spans="2:9" ht="15" x14ac:dyDescent="0.2">
      <c r="C5" s="16" t="s">
        <v>10</v>
      </c>
      <c r="D5" s="15"/>
      <c r="E5" s="15"/>
      <c r="F5" s="15"/>
      <c r="G5" s="15"/>
      <c r="H5" s="15"/>
      <c r="I5" s="15"/>
    </row>
    <row r="6" spans="2:9" ht="15.75" thickBot="1" x14ac:dyDescent="0.25">
      <c r="C6" s="17"/>
      <c r="D6" s="18"/>
      <c r="E6" s="15"/>
      <c r="F6" s="15"/>
      <c r="G6" s="15"/>
      <c r="H6" s="15"/>
      <c r="I6" s="15"/>
    </row>
    <row r="7" spans="2:9" ht="15" x14ac:dyDescent="0.2">
      <c r="B7" s="19"/>
      <c r="C7" s="20"/>
      <c r="D7" s="21"/>
      <c r="E7" s="22"/>
      <c r="F7" s="15"/>
      <c r="G7" s="15"/>
      <c r="H7" s="15"/>
      <c r="I7" s="15"/>
    </row>
    <row r="8" spans="2:9" ht="15" x14ac:dyDescent="0.2">
      <c r="B8" s="23"/>
      <c r="C8" s="21" t="s">
        <v>85</v>
      </c>
      <c r="D8" s="24">
        <v>127000</v>
      </c>
      <c r="E8" s="25"/>
      <c r="F8" s="15"/>
      <c r="G8" s="15"/>
      <c r="H8" s="15"/>
      <c r="I8" s="15"/>
    </row>
    <row r="9" spans="2:9" ht="15" x14ac:dyDescent="0.2">
      <c r="B9" s="23"/>
      <c r="C9" s="21" t="s">
        <v>86</v>
      </c>
      <c r="D9" s="26">
        <v>630000</v>
      </c>
      <c r="E9" s="25"/>
      <c r="F9" s="15"/>
      <c r="G9" s="15"/>
      <c r="H9" s="15"/>
      <c r="I9" s="15"/>
    </row>
    <row r="10" spans="2:9" ht="15" x14ac:dyDescent="0.2">
      <c r="B10" s="23"/>
      <c r="C10" s="21" t="s">
        <v>87</v>
      </c>
      <c r="D10" s="149">
        <v>210000</v>
      </c>
      <c r="E10" s="27"/>
      <c r="F10" s="15"/>
      <c r="G10" s="15"/>
      <c r="H10" s="15"/>
      <c r="I10" s="15"/>
    </row>
    <row r="11" spans="2:9" ht="15" x14ac:dyDescent="0.2">
      <c r="B11" s="23"/>
      <c r="C11" s="21" t="s">
        <v>88</v>
      </c>
      <c r="D11" s="26">
        <v>105000</v>
      </c>
      <c r="E11" s="27"/>
      <c r="F11" s="15"/>
      <c r="G11" s="15"/>
      <c r="H11" s="15"/>
      <c r="I11" s="15"/>
    </row>
    <row r="12" spans="2:9" ht="15" x14ac:dyDescent="0.2">
      <c r="B12" s="23"/>
      <c r="C12" s="21" t="s">
        <v>89</v>
      </c>
      <c r="D12" s="67">
        <v>1620000</v>
      </c>
      <c r="E12" s="25"/>
      <c r="F12" s="15"/>
      <c r="G12" s="15"/>
      <c r="H12" s="15"/>
      <c r="I12" s="15"/>
    </row>
    <row r="13" spans="2:9" ht="15" x14ac:dyDescent="0.2">
      <c r="B13" s="23"/>
      <c r="C13" s="21" t="s">
        <v>90</v>
      </c>
      <c r="D13" s="26">
        <v>293000</v>
      </c>
      <c r="E13" s="27"/>
      <c r="F13" s="15"/>
      <c r="G13" s="15"/>
      <c r="H13" s="15"/>
      <c r="I13" s="15"/>
    </row>
    <row r="14" spans="2:9" ht="15" x14ac:dyDescent="0.2">
      <c r="B14" s="23"/>
      <c r="C14" s="21" t="s">
        <v>91</v>
      </c>
      <c r="D14" s="26">
        <v>160000</v>
      </c>
      <c r="E14" s="27"/>
      <c r="F14" s="15"/>
      <c r="G14" s="15"/>
      <c r="H14" s="15"/>
      <c r="I14" s="15"/>
    </row>
    <row r="15" spans="2:9" ht="15" x14ac:dyDescent="0.2">
      <c r="B15" s="23"/>
      <c r="C15" s="21" t="s">
        <v>92</v>
      </c>
      <c r="D15" s="26">
        <v>1278000</v>
      </c>
      <c r="E15" s="27"/>
      <c r="F15" s="15"/>
      <c r="G15" s="80"/>
      <c r="H15" s="15"/>
      <c r="I15" s="15"/>
    </row>
    <row r="16" spans="2:9" ht="15" x14ac:dyDescent="0.2">
      <c r="B16" s="23"/>
      <c r="C16" s="21" t="s">
        <v>14</v>
      </c>
      <c r="D16" s="26">
        <v>845000</v>
      </c>
      <c r="E16" s="27"/>
      <c r="F16" s="15"/>
      <c r="G16" s="80"/>
      <c r="H16" s="15"/>
      <c r="I16" s="15"/>
    </row>
    <row r="17" spans="2:9" ht="15.75" thickBot="1" x14ac:dyDescent="0.25">
      <c r="B17" s="28"/>
      <c r="C17" s="29"/>
      <c r="D17" s="29"/>
      <c r="E17" s="30"/>
      <c r="F17" s="15"/>
      <c r="G17" s="80"/>
      <c r="H17" s="15"/>
      <c r="I17" s="15"/>
    </row>
    <row r="18" spans="2:9" ht="15" x14ac:dyDescent="0.2">
      <c r="C18" s="15"/>
      <c r="D18" s="15"/>
      <c r="E18" s="15"/>
      <c r="F18" s="15"/>
      <c r="G18" s="15"/>
      <c r="H18" s="15"/>
      <c r="I18" s="15"/>
    </row>
    <row r="19" spans="2:9" ht="15" x14ac:dyDescent="0.2">
      <c r="C19" s="16" t="s">
        <v>15</v>
      </c>
      <c r="D19" s="15"/>
      <c r="E19" s="15"/>
      <c r="F19" s="15"/>
      <c r="G19" s="15"/>
      <c r="H19" s="15"/>
      <c r="I19" s="15"/>
    </row>
    <row r="20" spans="2:9" ht="15.75" thickBot="1" x14ac:dyDescent="0.25">
      <c r="C20" s="17"/>
      <c r="D20" s="15"/>
      <c r="E20" s="15"/>
      <c r="F20" s="15"/>
      <c r="G20" s="15"/>
      <c r="H20" s="15"/>
      <c r="I20" s="15"/>
    </row>
    <row r="21" spans="2:9" ht="15" x14ac:dyDescent="0.2">
      <c r="B21" s="166"/>
      <c r="C21" s="167"/>
      <c r="D21" s="168"/>
      <c r="E21" s="168"/>
      <c r="F21" s="168"/>
      <c r="G21" s="168"/>
      <c r="H21" s="169"/>
      <c r="I21" s="15"/>
    </row>
    <row r="22" spans="2:9" ht="15.75" thickBot="1" x14ac:dyDescent="0.25">
      <c r="B22" s="170"/>
      <c r="C22" s="171" t="s">
        <v>132</v>
      </c>
      <c r="D22" s="172"/>
      <c r="E22" s="172"/>
      <c r="F22" s="172"/>
      <c r="G22" s="172"/>
      <c r="H22" s="173"/>
      <c r="I22" s="15"/>
    </row>
    <row r="23" spans="2:9" ht="15" x14ac:dyDescent="0.2">
      <c r="B23" s="170"/>
      <c r="C23" s="174" t="s">
        <v>85</v>
      </c>
      <c r="D23" s="175">
        <f>D8</f>
        <v>127000</v>
      </c>
      <c r="E23" s="176"/>
      <c r="F23" s="167" t="s">
        <v>87</v>
      </c>
      <c r="G23" s="175">
        <f>D10</f>
        <v>210000</v>
      </c>
      <c r="H23" s="173"/>
      <c r="I23" s="15"/>
    </row>
    <row r="24" spans="2:9" ht="15" x14ac:dyDescent="0.2">
      <c r="B24" s="170"/>
      <c r="C24" s="167" t="s">
        <v>88</v>
      </c>
      <c r="D24" s="177">
        <f>D11</f>
        <v>105000</v>
      </c>
      <c r="E24" s="178"/>
      <c r="F24" s="167" t="s">
        <v>91</v>
      </c>
      <c r="G24" s="179">
        <f>D14</f>
        <v>160000</v>
      </c>
      <c r="H24" s="173"/>
      <c r="I24" s="15"/>
    </row>
    <row r="25" spans="2:9" ht="15" x14ac:dyDescent="0.2">
      <c r="B25" s="103"/>
      <c r="C25" s="32" t="s">
        <v>90</v>
      </c>
      <c r="D25" s="180">
        <f>D13</f>
        <v>293000</v>
      </c>
      <c r="E25" s="32"/>
      <c r="F25" s="32" t="s">
        <v>13</v>
      </c>
      <c r="G25" s="40">
        <f>G23+G24</f>
        <v>370000</v>
      </c>
      <c r="H25" s="38"/>
      <c r="I25" s="15"/>
    </row>
    <row r="26" spans="2:9" ht="15" x14ac:dyDescent="0.2">
      <c r="B26" s="103"/>
      <c r="C26" s="32" t="s">
        <v>11</v>
      </c>
      <c r="D26" s="117">
        <f>D23+D24+D25</f>
        <v>525000</v>
      </c>
      <c r="E26" s="32"/>
      <c r="F26" s="47" t="s">
        <v>14</v>
      </c>
      <c r="G26" s="180">
        <f>D16</f>
        <v>845000</v>
      </c>
      <c r="H26" s="38"/>
      <c r="I26" s="15"/>
    </row>
    <row r="27" spans="2:9" ht="15" x14ac:dyDescent="0.2">
      <c r="B27" s="103"/>
      <c r="C27" s="32"/>
      <c r="D27" s="40"/>
      <c r="E27" s="49"/>
      <c r="F27" s="32" t="s">
        <v>93</v>
      </c>
      <c r="G27" s="181">
        <f>G25+G26</f>
        <v>1215000</v>
      </c>
      <c r="H27" s="38"/>
      <c r="I27" s="15"/>
    </row>
    <row r="28" spans="2:9" ht="15" x14ac:dyDescent="0.2">
      <c r="B28" s="103"/>
      <c r="C28" s="32" t="s">
        <v>89</v>
      </c>
      <c r="D28" s="40">
        <f>D12</f>
        <v>1620000</v>
      </c>
      <c r="E28" s="51"/>
      <c r="F28" s="50"/>
      <c r="G28" s="32"/>
      <c r="H28" s="38"/>
      <c r="I28" s="15"/>
    </row>
    <row r="29" spans="2:9" ht="15.75" x14ac:dyDescent="0.25">
      <c r="B29" s="103"/>
      <c r="C29" s="52" t="s">
        <v>86</v>
      </c>
      <c r="D29" s="182">
        <f>D9</f>
        <v>630000</v>
      </c>
      <c r="E29" s="54"/>
      <c r="F29" s="52" t="s">
        <v>94</v>
      </c>
      <c r="G29" s="53">
        <f>G31-G30-G27</f>
        <v>282000</v>
      </c>
      <c r="H29" s="38"/>
      <c r="I29" s="15"/>
    </row>
    <row r="30" spans="2:9" ht="15.75" thickBot="1" x14ac:dyDescent="0.25">
      <c r="B30" s="103"/>
      <c r="C30" s="32" t="s">
        <v>95</v>
      </c>
      <c r="D30" s="183">
        <f>D26+D28+D29</f>
        <v>2775000</v>
      </c>
      <c r="E30" s="32"/>
      <c r="F30" s="32" t="s">
        <v>92</v>
      </c>
      <c r="G30" s="180">
        <f>D15</f>
        <v>1278000</v>
      </c>
      <c r="H30" s="38"/>
      <c r="I30" s="15"/>
    </row>
    <row r="31" spans="2:9" ht="16.5" thickTop="1" thickBot="1" x14ac:dyDescent="0.25">
      <c r="B31" s="103"/>
      <c r="C31" s="52"/>
      <c r="D31" s="55"/>
      <c r="E31" s="55"/>
      <c r="F31" s="52" t="s">
        <v>96</v>
      </c>
      <c r="G31" s="184">
        <f>D30</f>
        <v>2775000</v>
      </c>
      <c r="H31" s="38"/>
      <c r="I31" s="15"/>
    </row>
    <row r="32" spans="2:9" ht="16.5" thickTop="1" thickBot="1" x14ac:dyDescent="0.25">
      <c r="B32" s="108"/>
      <c r="C32" s="109"/>
      <c r="D32" s="109"/>
      <c r="E32" s="109"/>
      <c r="F32" s="109"/>
      <c r="G32" s="109"/>
      <c r="H32" s="110"/>
    </row>
    <row r="83" spans="7:7" x14ac:dyDescent="0.2">
      <c r="G8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Chapter 2</vt:lpstr>
      <vt:lpstr>#1</vt:lpstr>
      <vt:lpstr>#2,#3,#4</vt:lpstr>
      <vt:lpstr>#5</vt:lpstr>
      <vt:lpstr>#6</vt:lpstr>
      <vt:lpstr>#8</vt:lpstr>
      <vt:lpstr>#14</vt:lpstr>
      <vt:lpstr>#15</vt:lpstr>
      <vt:lpstr>#16</vt:lpstr>
      <vt:lpstr>#19</vt:lpstr>
      <vt:lpstr>#24#25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Matheson</dc:creator>
  <cp:lastModifiedBy>Brent Matheson</cp:lastModifiedBy>
  <dcterms:created xsi:type="dcterms:W3CDTF">2015-09-12T01:18:35Z</dcterms:created>
  <dcterms:modified xsi:type="dcterms:W3CDTF">2018-10-19T00:39:36Z</dcterms:modified>
</cp:coreProperties>
</file>